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Рейтинг Карьера" sheetId="1" r:id="rId1"/>
    <sheet name="Та самая статистика" sheetId="2" state="hidden" r:id="rId2"/>
  </sheets>
  <definedNames>
    <definedName name="_xlfn.FLOOR.MATH" hidden="1">#NAME?</definedName>
    <definedName name="_xlnm._FilterDatabase" localSheetId="0" hidden="1">'Рейтинг Карьера'!$AC$1:$AC$70</definedName>
  </definedNames>
  <calcPr fullCalcOnLoad="1"/>
</workbook>
</file>

<file path=xl/sharedStrings.xml><?xml version="1.0" encoding="utf-8"?>
<sst xmlns="http://schemas.openxmlformats.org/spreadsheetml/2006/main" count="179" uniqueCount="118">
  <si>
    <t>№</t>
  </si>
  <si>
    <t>МУНИЦИПАЛЬНЫЙ РАЙОН / 
ГОРОДСКОЙ ОКРУГ</t>
  </si>
  <si>
    <t>Результаты работы в муниципальном районе / городском округе</t>
  </si>
  <si>
    <t>Результаты участия муниципального района / городского округа в окружных, всероссийских и международных мероприятиях</t>
  </si>
  <si>
    <t>СУММА БАЛЛОВ</t>
  </si>
  <si>
    <t xml:space="preserve">Реализованные проекты в рамках краевого инфраструктурного проекта "Территория Красноярский край" </t>
  </si>
  <si>
    <t>Участие в ключевом региональном мероприятии</t>
  </si>
  <si>
    <t>Наличие годового плана работы, направленного в краевое учреждение</t>
  </si>
  <si>
    <t>Участники мероприятий по информационным справкам</t>
  </si>
  <si>
    <t>Участие в конкурсе проектов по организации трудового воспитания несовершеннолетних в возрасте от 14 до 18 лет</t>
  </si>
  <si>
    <t xml:space="preserve">Сайт МОЯТЕРРИТОРИЯ24  </t>
  </si>
  <si>
    <t xml:space="preserve">Участие в краевых сетевых акциях         </t>
  </si>
  <si>
    <t>20 баллов</t>
  </si>
  <si>
    <t>15 баллов за каждый проект</t>
  </si>
  <si>
    <t>5 баллов за каждое мероприятие</t>
  </si>
  <si>
    <t>1 балл за каждый 1% вовлеченных от общего количества молодежи в МО</t>
  </si>
  <si>
    <t>30 баллов</t>
  </si>
  <si>
    <t>3 балла за каждое реализованное реальное дело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</si>
  <si>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</si>
  <si>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</si>
  <si>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</si>
  <si>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</si>
  <si>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</si>
  <si>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</si>
  <si>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</si>
  <si>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</si>
  <si>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</si>
  <si>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</si>
  <si>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</si>
  <si>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</si>
  <si>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</si>
  <si>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</si>
  <si>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</si>
  <si>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</si>
  <si>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</si>
  <si>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</si>
  <si>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</si>
  <si>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</si>
  <si>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</si>
  <si>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</si>
  <si>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</si>
  <si>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</si>
  <si>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</si>
  <si>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</si>
  <si>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</si>
  <si>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</si>
  <si>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</si>
  <si>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</si>
  <si>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</si>
  <si>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</si>
  <si>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</si>
  <si>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</si>
  <si>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</si>
  <si>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</si>
  <si>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</si>
  <si>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</si>
  <si>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</si>
  <si>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</si>
  <si>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</si>
  <si>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</si>
  <si>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</si>
  <si>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</si>
  <si>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</si>
  <si>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</si>
  <si>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</si>
  <si>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</si>
  <si>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</si>
  <si>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</si>
  <si>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</si>
  <si>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</si>
  <si>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</si>
  <si>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</si>
  <si>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</si>
  <si>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</si>
  <si>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</si>
  <si>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Шушенский район</t>
  </si>
  <si>
    <t>Эвенкийский муниципальный район</t>
  </si>
  <si>
    <t>Пировский муниципальный округ</t>
  </si>
  <si>
    <t>Шарыповский муниципальный округ</t>
  </si>
  <si>
    <t xml:space="preserve">Участие в региональных мероприятиях  </t>
  </si>
  <si>
    <t>Количество выделяемых мест по конкурсу, % от максимольно возможного для МО
25%-50% - 10 б.
55%-75% - 20 б.
75%-100% -30 б.</t>
  </si>
  <si>
    <t>"Час Земли"</t>
  </si>
  <si>
    <t>"Мой экодвор"</t>
  </si>
  <si>
    <t>"На своих двоих"</t>
  </si>
  <si>
    <t>"Субботник 2.0"
 (весна, осень)</t>
  </si>
  <si>
    <t>Краевой конкурс "Архитекрура"</t>
  </si>
  <si>
    <t>Краевой конкурс "Уличный Recycle"</t>
  </si>
  <si>
    <t>"ТОСовский След"</t>
  </si>
  <si>
    <t>Конкурс уличных указателей</t>
  </si>
  <si>
    <t>Крвевой конкурс "Лучший ТОС"</t>
  </si>
  <si>
    <t>Конкурс на лучший эко-отряд"</t>
  </si>
  <si>
    <t xml:space="preserve">Участие - 40 баллов </t>
  </si>
  <si>
    <t>Краевой конкурс 
"Я-ТОСовец"</t>
  </si>
  <si>
    <t xml:space="preserve">Участие в мероприятиях, входящих в рейтинг Росмолодежи </t>
  </si>
  <si>
    <t xml:space="preserve">Участие в иных окружных, всероссийских, международных мероприятиях </t>
  </si>
  <si>
    <t>80 баллов участие+ 30 за призовое место</t>
  </si>
  <si>
    <t>50 баллов участие+ 30 за призовое место</t>
  </si>
  <si>
    <t xml:space="preserve">Участие - 30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1 место + 15 баллов,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                3 место + 5 баллов)     </t>
  </si>
  <si>
    <t xml:space="preserve">Мероприятия по информационным справкам                      </t>
  </si>
  <si>
    <t>Муниципальное ключевое мероприятие (рекомендации по проведению проектируются)</t>
  </si>
  <si>
    <t xml:space="preserve">Участие в ТИМ "Юниор" </t>
  </si>
  <si>
    <t>20 баллов за каждую</t>
  </si>
  <si>
    <t>Наименование муниципального образования</t>
  </si>
  <si>
    <t>Численность населения всего (чел.)</t>
  </si>
  <si>
    <t>Численность молодежи в возрасте от 14 до 30 лет (чел.)</t>
  </si>
  <si>
    <t xml:space="preserve">Численность молодежи  в возрасте от 14 до 17 лет </t>
  </si>
  <si>
    <t>СУММА БАЛЛОВ ВСЕГО ПО ФП "КАРЬЕРА"</t>
  </si>
  <si>
    <t>МЕСТО СРЕДИ ГОРОДСКОГО ОКРУГА/МУНИЦИПАЛЬНОГО РАЙОНА</t>
  </si>
  <si>
    <t>ОБЩЕЕ МЕСТО</t>
  </si>
  <si>
    <t>ГОРОДСКИЕ ОКРУГА</t>
  </si>
  <si>
    <t>МУНИЦИПАЛЬНЫЕ РАЙОНЫ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</si>
  <si>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</si>
  <si>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КОНВЕРТИРОВАННАЯ СУММА БАЛЛОВ ИЗ РЕЙТИНГА РССМ</t>
  </si>
  <si>
    <t>КОНВЕРТИРОВАННАЯ СУММА БАЛЛОВ ИЗ РЕЙТИНГА ККСО</t>
  </si>
  <si>
    <t xml:space="preserve"> КОНВЕРТИРОВАННАЯ СУММА БАЛЛОВ ИЗ РЕЙТИНГА КЕЙСОВОГО ДВИЖЕНИЯ</t>
  </si>
  <si>
    <t>Результаты участия муниципального района/городского округа в региональных мероприятиях</t>
  </si>
  <si>
    <t>свыше 20 чел - 50 б
19-15 ч - 40 б
14-10 ч - 30 б
9-5 ч. - 20 б
4-1 ч - 10 б.</t>
  </si>
  <si>
    <r>
      <t xml:space="preserve">ФЛАГМАНСКАЯ ПРОГРАММА "МЫ РАЗВИВАЕМ"
РЕЙТИНГ МУНИЦИПАЛЬНЫХ РАЙОНОВ И ГОРОДСКИХ ОКРУГОВ КРАСНОЯРСКОГО КРАЯ на 30  сентября  2020 года
</t>
    </r>
    <r>
      <rPr>
        <b/>
        <sz val="12"/>
        <color indexed="12"/>
        <rFont val="Arial Narrow"/>
        <family val="2"/>
      </rPr>
      <t>УЧРЕЖДЕНИЕ - ОПЕРАТОР: КГАУ "Краевой Дворец молодежи"
И.О. ДИРЕКТОРА УЧРЕЖДЕНИЯ - ОПЕРАТОРА: Ганцелевич А.М., Тел.: 8 (391) 260-78-78; E-mail: kraskdm@mail.ru
ОТВЕТСТВЕННЫЙ СОТРУДНИК: Ледянкина О.С., Тел.: ; E-mail: ledya82@mail.ru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</si>
</sst>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  <numFmt numFmtId="185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Arial Narrow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184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1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1" xfId="0" applyNumberFormat="1" applyFont="1" applyFill="1" applyBorder="1" applyAlignment="1" applyProtection="1">
      <alignment horizontal="center" vertical="center" textRotation="90" wrapText="1"/>
      <protection locked="0"/>
    </xf>
    <xf numFmtId="184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2" xfId="0" applyNumberFormat="1" applyFont="1" applyFill="1" applyBorder="1" applyAlignment="1" applyProtection="1">
      <alignment horizontal="center" vertical="center" wrapText="1"/>
      <protection locked="0"/>
    </xf>
    <xf numFmtId="1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wrapText="1" inden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84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53" fillId="12" borderId="11" xfId="0" applyFont="1" applyFill="1" applyBorder="1" applyAlignment="1" applyProtection="1">
      <alignment horizontal="center" vertical="center"/>
      <protection locked="0"/>
    </xf>
    <xf numFmtId="1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53" fillId="12" borderId="11" xfId="0" applyFont="1" applyFill="1" applyBorder="1" applyAlignment="1" applyProtection="1">
      <alignment horizontal="center" vertical="center" textRotation="90"/>
      <protection locked="0"/>
    </xf>
    <xf numFmtId="0" fontId="2" fillId="12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4" fontId="24" fillId="12" borderId="27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28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20" xfId="0" applyNumberFormat="1" applyFont="1" applyFill="1" applyBorder="1" applyAlignment="1" applyProtection="1">
      <alignment horizontal="center" vertical="center" wrapText="1"/>
      <protection locked="0"/>
    </xf>
    <xf numFmtId="184" fontId="54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1" xfId="0" applyFill="1" applyBorder="1" applyAlignment="1">
      <alignment horizontal="center"/>
    </xf>
    <xf numFmtId="0" fontId="55" fillId="12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left" wrapText="1" indent="1"/>
    </xf>
    <xf numFmtId="0" fontId="57" fillId="0" borderId="0" xfId="0" applyFont="1" applyAlignment="1">
      <alignment/>
    </xf>
    <xf numFmtId="0" fontId="57" fillId="12" borderId="10" xfId="0" applyFont="1" applyFill="1" applyBorder="1" applyAlignment="1" applyProtection="1">
      <alignment horizontal="center"/>
      <protection locked="0"/>
    </xf>
    <xf numFmtId="0" fontId="58" fillId="12" borderId="10" xfId="0" applyFont="1" applyFill="1" applyBorder="1" applyAlignment="1">
      <alignment horizontal="left" wrapText="1" indent="1"/>
    </xf>
    <xf numFmtId="0" fontId="57" fillId="12" borderId="10" xfId="0" applyNumberFormat="1" applyFont="1" applyFill="1" applyBorder="1" applyAlignment="1" applyProtection="1">
      <alignment horizontal="center" vertical="center"/>
      <protection locked="0"/>
    </xf>
    <xf numFmtId="0" fontId="57" fillId="12" borderId="11" xfId="0" applyNumberFormat="1" applyFont="1" applyFill="1" applyBorder="1" applyAlignment="1" applyProtection="1">
      <alignment horizontal="center" vertical="center"/>
      <protection locked="0"/>
    </xf>
    <xf numFmtId="0" fontId="57" fillId="12" borderId="12" xfId="0" applyNumberFormat="1" applyFont="1" applyFill="1" applyBorder="1" applyAlignment="1" applyProtection="1">
      <alignment horizontal="center" vertical="center"/>
      <protection locked="0"/>
    </xf>
    <xf numFmtId="0" fontId="57" fillId="12" borderId="10" xfId="0" applyFont="1" applyFill="1" applyBorder="1" applyAlignment="1">
      <alignment horizontal="center"/>
    </xf>
    <xf numFmtId="0" fontId="57" fillId="12" borderId="0" xfId="0" applyFont="1" applyFill="1" applyAlignment="1">
      <alignment/>
    </xf>
    <xf numFmtId="0" fontId="59" fillId="0" borderId="10" xfId="0" applyFont="1" applyFill="1" applyBorder="1" applyAlignment="1">
      <alignment horizontal="left" wrapText="1" indent="1"/>
    </xf>
    <xf numFmtId="0" fontId="60" fillId="0" borderId="0" xfId="0" applyFont="1" applyAlignment="1">
      <alignment/>
    </xf>
    <xf numFmtId="0" fontId="0" fillId="12" borderId="11" xfId="0" applyFill="1" applyBorder="1" applyAlignment="1">
      <alignment horizontal="center"/>
    </xf>
    <xf numFmtId="0" fontId="53" fillId="12" borderId="11" xfId="0" applyFont="1" applyFill="1" applyBorder="1" applyAlignment="1" applyProtection="1">
      <alignment horizontal="left" vertical="center" wrapText="1"/>
      <protection locked="0"/>
    </xf>
    <xf numFmtId="0" fontId="5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184" fontId="24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9" fillId="33" borderId="10" xfId="0" applyFont="1" applyFill="1" applyBorder="1" applyAlignment="1">
      <alignment horizontal="left" wrapText="1" indent="1"/>
    </xf>
    <xf numFmtId="0" fontId="5" fillId="33" borderId="10" xfId="0" applyFont="1" applyFill="1" applyBorder="1" applyAlignment="1">
      <alignment horizontal="left" wrapText="1" indent="1"/>
    </xf>
    <xf numFmtId="0" fontId="57" fillId="33" borderId="10" xfId="0" applyNumberFormat="1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>
      <alignment horizontal="left" wrapText="1" indent="1"/>
    </xf>
    <xf numFmtId="0" fontId="59" fillId="12" borderId="10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60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84" fontId="24" fillId="12" borderId="29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2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30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21" xfId="0" applyNumberFormat="1" applyFont="1" applyFill="1" applyBorder="1" applyAlignment="1" applyProtection="1">
      <alignment horizontal="center" vertical="center" wrapText="1"/>
      <protection locked="0"/>
    </xf>
    <xf numFmtId="0" fontId="53" fillId="12" borderId="29" xfId="0" applyFont="1" applyFill="1" applyBorder="1" applyAlignment="1" applyProtection="1">
      <alignment horizontal="center" vertical="center" wrapText="1"/>
      <protection locked="0"/>
    </xf>
    <xf numFmtId="0" fontId="53" fillId="12" borderId="31" xfId="0" applyFont="1" applyFill="1" applyBorder="1" applyAlignment="1" applyProtection="1">
      <alignment horizontal="center" vertical="center" wrapText="1"/>
      <protection locked="0"/>
    </xf>
    <xf numFmtId="0" fontId="53" fillId="12" borderId="11" xfId="0" applyFont="1" applyFill="1" applyBorder="1" applyAlignment="1" applyProtection="1">
      <alignment horizontal="center" vertical="center" wrapText="1"/>
      <protection locked="0"/>
    </xf>
    <xf numFmtId="0" fontId="61" fillId="12" borderId="12" xfId="0" applyFont="1" applyFill="1" applyBorder="1" applyAlignment="1" applyProtection="1">
      <alignment horizontal="center" vertical="center" wrapText="1"/>
      <protection locked="0"/>
    </xf>
    <xf numFmtId="0" fontId="61" fillId="12" borderId="30" xfId="0" applyFont="1" applyFill="1" applyBorder="1" applyAlignment="1" applyProtection="1">
      <alignment horizontal="center" vertical="center" wrapText="1"/>
      <protection locked="0"/>
    </xf>
    <xf numFmtId="0" fontId="61" fillId="12" borderId="21" xfId="0" applyFont="1" applyFill="1" applyBorder="1" applyAlignment="1" applyProtection="1">
      <alignment horizontal="center" vertical="center" wrapText="1"/>
      <protection locked="0"/>
    </xf>
    <xf numFmtId="0" fontId="53" fillId="12" borderId="29" xfId="0" applyFont="1" applyFill="1" applyBorder="1" applyAlignment="1" applyProtection="1">
      <alignment horizontal="center" vertical="center"/>
      <protection locked="0"/>
    </xf>
    <xf numFmtId="0" fontId="53" fillId="12" borderId="31" xfId="0" applyFont="1" applyFill="1" applyBorder="1" applyAlignment="1" applyProtection="1">
      <alignment horizontal="center" vertical="center"/>
      <protection locked="0"/>
    </xf>
    <xf numFmtId="0" fontId="53" fillId="12" borderId="11" xfId="0" applyFont="1" applyFill="1" applyBorder="1" applyAlignment="1" applyProtection="1">
      <alignment horizontal="center" vertical="center"/>
      <protection locked="0"/>
    </xf>
    <xf numFmtId="0" fontId="53" fillId="12" borderId="10" xfId="0" applyFont="1" applyFill="1" applyBorder="1" applyAlignment="1" applyProtection="1">
      <alignment horizontal="center" vertical="center" wrapText="1"/>
      <protection locked="0"/>
    </xf>
    <xf numFmtId="0" fontId="53" fillId="12" borderId="12" xfId="0" applyFont="1" applyFill="1" applyBorder="1" applyAlignment="1" applyProtection="1">
      <alignment horizontal="center" vertical="center" wrapText="1"/>
      <protection locked="0"/>
    </xf>
    <xf numFmtId="0" fontId="53" fillId="12" borderId="21" xfId="0" applyFont="1" applyFill="1" applyBorder="1" applyAlignment="1" applyProtection="1">
      <alignment horizontal="center" vertical="center" wrapText="1"/>
      <protection locked="0"/>
    </xf>
    <xf numFmtId="0" fontId="53" fillId="12" borderId="10" xfId="0" applyFont="1" applyFill="1" applyBorder="1" applyAlignment="1" applyProtection="1">
      <alignment horizontal="center" vertical="center" textRotation="90"/>
      <protection locked="0"/>
    </xf>
    <xf numFmtId="1" fontId="24" fillId="12" borderId="29" xfId="0" applyNumberFormat="1" applyFont="1" applyFill="1" applyBorder="1" applyAlignment="1" applyProtection="1">
      <alignment horizontal="center" vertical="center" wrapText="1"/>
      <protection locked="0"/>
    </xf>
    <xf numFmtId="1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29" xfId="0" applyFont="1" applyFill="1" applyBorder="1" applyAlignment="1" applyProtection="1">
      <alignment horizontal="center" vertical="center" wrapText="1"/>
      <protection locked="0"/>
    </xf>
    <xf numFmtId="0" fontId="2" fillId="12" borderId="11" xfId="0" applyFont="1" applyFill="1" applyBorder="1" applyAlignment="1" applyProtection="1">
      <alignment horizontal="center" vertical="center" wrapText="1"/>
      <protection locked="0"/>
    </xf>
    <xf numFmtId="0" fontId="53" fillId="12" borderId="29" xfId="0" applyFont="1" applyFill="1" applyBorder="1" applyAlignment="1" applyProtection="1">
      <alignment horizontal="center" vertical="center" textRotation="90" wrapText="1"/>
      <protection locked="0"/>
    </xf>
    <xf numFmtId="0" fontId="53" fillId="12" borderId="11" xfId="0" applyFont="1" applyFill="1" applyBorder="1" applyAlignment="1" applyProtection="1">
      <alignment horizontal="center" vertical="center" textRotation="90" wrapText="1"/>
      <protection locked="0"/>
    </xf>
    <xf numFmtId="0" fontId="53" fillId="12" borderId="29" xfId="0" applyFont="1" applyFill="1" applyBorder="1" applyAlignment="1" applyProtection="1">
      <alignment horizontal="center" vertical="center" textRotation="90"/>
      <protection locked="0"/>
    </xf>
    <xf numFmtId="0" fontId="53" fillId="12" borderId="11" xfId="0" applyFont="1" applyFill="1" applyBorder="1" applyAlignment="1" applyProtection="1">
      <alignment horizontal="center" vertical="center" textRotation="90"/>
      <protection locked="0"/>
    </xf>
    <xf numFmtId="0" fontId="0" fillId="12" borderId="29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53" fillId="12" borderId="30" xfId="0" applyFont="1" applyFill="1" applyBorder="1" applyAlignment="1" applyProtection="1">
      <alignment horizontal="center" vertical="center" wrapText="1"/>
      <protection locked="0"/>
    </xf>
    <xf numFmtId="184" fontId="54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12" borderId="10" xfId="0" applyFont="1" applyFill="1" applyBorder="1" applyAlignment="1">
      <alignment horizontal="center" vertical="center" textRotation="90" wrapText="1"/>
    </xf>
    <xf numFmtId="0" fontId="5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rskstate.ru/msu/terdel/0/doc/51" TargetMode="External" /><Relationship Id="rId2" Type="http://schemas.openxmlformats.org/officeDocument/2006/relationships/hyperlink" Target="http://krskstate.ru/msu/terdel/0/doc/8" TargetMode="External" /><Relationship Id="rId3" Type="http://schemas.openxmlformats.org/officeDocument/2006/relationships/hyperlink" Target="http://krskstate.ru/msu/terdel/0/doc/4" TargetMode="External" /><Relationship Id="rId4" Type="http://schemas.openxmlformats.org/officeDocument/2006/relationships/hyperlink" Target="http://krskstate.ru/msu/terdel/0/doc/22" TargetMode="External" /><Relationship Id="rId5" Type="http://schemas.openxmlformats.org/officeDocument/2006/relationships/hyperlink" Target="http://krskstate.ru/msu/terdel/0/doc/6" TargetMode="External" /><Relationship Id="rId6" Type="http://schemas.openxmlformats.org/officeDocument/2006/relationships/hyperlink" Target="http://krskstate.ru/msu/terdel/0/doc/2" TargetMode="External" /><Relationship Id="rId7" Type="http://schemas.openxmlformats.org/officeDocument/2006/relationships/hyperlink" Target="http://krskstate.ru/msu/terdel/0/doc/52" TargetMode="External" /><Relationship Id="rId8" Type="http://schemas.openxmlformats.org/officeDocument/2006/relationships/hyperlink" Target="http://krskstate.ru/msu/terdel/0/doc/42" TargetMode="External" /><Relationship Id="rId9" Type="http://schemas.openxmlformats.org/officeDocument/2006/relationships/hyperlink" Target="http://krskstate.ru/msu/terdel/0/doc/50" TargetMode="External" /><Relationship Id="rId10" Type="http://schemas.openxmlformats.org/officeDocument/2006/relationships/hyperlink" Target="http://krskstate.ru/msu/terdel/0/doc/5" TargetMode="External" /><Relationship Id="rId11" Type="http://schemas.openxmlformats.org/officeDocument/2006/relationships/hyperlink" Target="http://krskstate.ru/msu/terdel/0/doc/53" TargetMode="External" /><Relationship Id="rId12" Type="http://schemas.openxmlformats.org/officeDocument/2006/relationships/hyperlink" Target="http://krskstate.ru/msu/terdel/0/doc/63" TargetMode="External" /><Relationship Id="rId13" Type="http://schemas.openxmlformats.org/officeDocument/2006/relationships/hyperlink" Target="http://krskstate.ru/msu/terdel/0/doc/64" TargetMode="External" /><Relationship Id="rId14" Type="http://schemas.openxmlformats.org/officeDocument/2006/relationships/hyperlink" Target="http://krskstate.ru/msu/terdel/0/doc/12" TargetMode="External" /><Relationship Id="rId15" Type="http://schemas.openxmlformats.org/officeDocument/2006/relationships/hyperlink" Target="http://krskstate.ru/msu/terdel/0/doc/60" TargetMode="External" /><Relationship Id="rId16" Type="http://schemas.openxmlformats.org/officeDocument/2006/relationships/hyperlink" Target="http://krskstate.ru/msu/terdel/0/doc/25" TargetMode="External" /><Relationship Id="rId17" Type="http://schemas.openxmlformats.org/officeDocument/2006/relationships/hyperlink" Target="http://krskstate.ru/msu/terdel/0/doc/34" TargetMode="External" /><Relationship Id="rId18" Type="http://schemas.openxmlformats.org/officeDocument/2006/relationships/hyperlink" Target="http://krskstate.ru/msu/terdel/0/doc/17" TargetMode="External" /><Relationship Id="rId19" Type="http://schemas.openxmlformats.org/officeDocument/2006/relationships/hyperlink" Target="http://krskstate.ru/msu/terdel/0/doc/15" TargetMode="External" /><Relationship Id="rId20" Type="http://schemas.openxmlformats.org/officeDocument/2006/relationships/hyperlink" Target="http://krskstate.ru/msu/terdel/0/doc/44" TargetMode="External" /><Relationship Id="rId21" Type="http://schemas.openxmlformats.org/officeDocument/2006/relationships/hyperlink" Target="http://krskstate.ru/msu/terdel/0/doc/16" TargetMode="External" /><Relationship Id="rId22" Type="http://schemas.openxmlformats.org/officeDocument/2006/relationships/hyperlink" Target="http://krskstate.ru/msu/terdel/0/doc/9" TargetMode="External" /><Relationship Id="rId23" Type="http://schemas.openxmlformats.org/officeDocument/2006/relationships/hyperlink" Target="http://krskstate.ru/msu/terdel/0/doc/20" TargetMode="External" /><Relationship Id="rId24" Type="http://schemas.openxmlformats.org/officeDocument/2006/relationships/hyperlink" Target="http://krskstate.ru/msu/terdel/0/doc/56" TargetMode="External" /><Relationship Id="rId25" Type="http://schemas.openxmlformats.org/officeDocument/2006/relationships/hyperlink" Target="http://krskstate.ru/msu/terdel/0/doc/55" TargetMode="External" /><Relationship Id="rId26" Type="http://schemas.openxmlformats.org/officeDocument/2006/relationships/hyperlink" Target="http://krskstate.ru/msu/terdel/0/doc/24" TargetMode="External" /><Relationship Id="rId27" Type="http://schemas.openxmlformats.org/officeDocument/2006/relationships/hyperlink" Target="http://krskstate.ru/msu/terdel/0/doc/36" TargetMode="External" /><Relationship Id="rId28" Type="http://schemas.openxmlformats.org/officeDocument/2006/relationships/hyperlink" Target="http://krskstate.ru/msu/terdel/0/doc/18" TargetMode="External" /><Relationship Id="rId29" Type="http://schemas.openxmlformats.org/officeDocument/2006/relationships/hyperlink" Target="http://krskstate.ru/msu/terdel/0/doc/40" TargetMode="External" /><Relationship Id="rId30" Type="http://schemas.openxmlformats.org/officeDocument/2006/relationships/hyperlink" Target="http://krskstate.ru/msu/terdel/0/doc/29" TargetMode="External" /><Relationship Id="rId31" Type="http://schemas.openxmlformats.org/officeDocument/2006/relationships/hyperlink" Target="http://krskstate.ru/msu/terdel/0/doc/30" TargetMode="External" /><Relationship Id="rId32" Type="http://schemas.openxmlformats.org/officeDocument/2006/relationships/hyperlink" Target="http://krskstate.ru/msu/terdel/0/doc/45" TargetMode="External" /><Relationship Id="rId33" Type="http://schemas.openxmlformats.org/officeDocument/2006/relationships/hyperlink" Target="http://krskstate.ru/msu/terdel/0/doc/46" TargetMode="External" /><Relationship Id="rId34" Type="http://schemas.openxmlformats.org/officeDocument/2006/relationships/hyperlink" Target="http://krskstate.ru/msu/terdel/0/doc/28" TargetMode="External" /><Relationship Id="rId35" Type="http://schemas.openxmlformats.org/officeDocument/2006/relationships/hyperlink" Target="http://krskstate.ru/msu/terdel/0/doc/37" TargetMode="External" /><Relationship Id="rId36" Type="http://schemas.openxmlformats.org/officeDocument/2006/relationships/hyperlink" Target="http://krskstate.ru/msu/terdel/0/doc/27" TargetMode="External" /><Relationship Id="rId37" Type="http://schemas.openxmlformats.org/officeDocument/2006/relationships/hyperlink" Target="http://krskstate.ru/msu/terdel/0/doc/13" TargetMode="External" /><Relationship Id="rId38" Type="http://schemas.openxmlformats.org/officeDocument/2006/relationships/hyperlink" Target="http://krskstate.ru/msu/terdel/0/doc/33" TargetMode="External" /><Relationship Id="rId39" Type="http://schemas.openxmlformats.org/officeDocument/2006/relationships/hyperlink" Target="http://krskstate.ru/msu/terdel/0/doc/54" TargetMode="External" /><Relationship Id="rId40" Type="http://schemas.openxmlformats.org/officeDocument/2006/relationships/hyperlink" Target="http://krskstate.ru/msu/terdel/0/doc/47" TargetMode="External" /><Relationship Id="rId41" Type="http://schemas.openxmlformats.org/officeDocument/2006/relationships/hyperlink" Target="http://krskstate.ru/msu/terdel/0/doc/10" TargetMode="External" /><Relationship Id="rId42" Type="http://schemas.openxmlformats.org/officeDocument/2006/relationships/hyperlink" Target="http://krskstate.ru/msu/terdel/0/doc/23" TargetMode="External" /><Relationship Id="rId43" Type="http://schemas.openxmlformats.org/officeDocument/2006/relationships/hyperlink" Target="http://krskstate.ru/msu/terdel/0/doc/41" TargetMode="External" /><Relationship Id="rId44" Type="http://schemas.openxmlformats.org/officeDocument/2006/relationships/hyperlink" Target="http://krskstate.ru/msu/terdel/0/doc/32" TargetMode="External" /><Relationship Id="rId45" Type="http://schemas.openxmlformats.org/officeDocument/2006/relationships/hyperlink" Target="http://krskstate.ru/msu/terdel/0/doc/26" TargetMode="External" /><Relationship Id="rId46" Type="http://schemas.openxmlformats.org/officeDocument/2006/relationships/hyperlink" Target="http://krskstate.ru/msu/terdel/0/doc/31" TargetMode="External" /><Relationship Id="rId47" Type="http://schemas.openxmlformats.org/officeDocument/2006/relationships/hyperlink" Target="http://krskstate.ru/msu/terdel/0/doc/38" TargetMode="External" /><Relationship Id="rId48" Type="http://schemas.openxmlformats.org/officeDocument/2006/relationships/hyperlink" Target="http://krskstate.ru/msu/terdel/0/doc/58" TargetMode="External" /><Relationship Id="rId49" Type="http://schemas.openxmlformats.org/officeDocument/2006/relationships/hyperlink" Target="http://krskstate.ru/msu/terdel/0/doc/48" TargetMode="External" /><Relationship Id="rId50" Type="http://schemas.openxmlformats.org/officeDocument/2006/relationships/hyperlink" Target="http://krskstate.ru/msu/terdel/0/doc/21" TargetMode="External" /><Relationship Id="rId51" Type="http://schemas.openxmlformats.org/officeDocument/2006/relationships/hyperlink" Target="http://krskstate.ru/msu/terdel/0/doc/49" TargetMode="External" /><Relationship Id="rId52" Type="http://schemas.openxmlformats.org/officeDocument/2006/relationships/hyperlink" Target="http://krskstate.ru/msu/terdel/0/doc/35" TargetMode="External" /><Relationship Id="rId53" Type="http://schemas.openxmlformats.org/officeDocument/2006/relationships/hyperlink" Target="http://krskstate.ru/msu/terdel/0/doc/39" TargetMode="External" /><Relationship Id="rId54" Type="http://schemas.openxmlformats.org/officeDocument/2006/relationships/hyperlink" Target="http://krskstate.ru/msu/terdel/0/doc/14" TargetMode="External" /><Relationship Id="rId55" Type="http://schemas.openxmlformats.org/officeDocument/2006/relationships/hyperlink" Target="http://krskstate.ru/msu/terdel/0/doc/59" TargetMode="External" /><Relationship Id="rId56" Type="http://schemas.openxmlformats.org/officeDocument/2006/relationships/hyperlink" Target="http://krskstate.ru/msu/terdel/0/doc/19" TargetMode="External" /><Relationship Id="rId57" Type="http://schemas.openxmlformats.org/officeDocument/2006/relationships/hyperlink" Target="http://krskstate.ru/msu/terdel/0/doc/57" TargetMode="External" /><Relationship Id="rId58" Type="http://schemas.openxmlformats.org/officeDocument/2006/relationships/hyperlink" Target="http://krskstate.ru/msu/terdel/0/doc/7" TargetMode="External" /><Relationship Id="rId59" Type="http://schemas.openxmlformats.org/officeDocument/2006/relationships/hyperlink" Target="http://krskstate.ru/msu/terdel/0/doc/11" TargetMode="External" /><Relationship Id="rId60" Type="http://schemas.openxmlformats.org/officeDocument/2006/relationships/hyperlink" Target="http://krskstate.ru/msu/terdel/0/doc/62" TargetMode="External" /><Relationship Id="rId61" Type="http://schemas.openxmlformats.org/officeDocument/2006/relationships/hyperlink" Target="http://krskstate.ru/msu/terdel/0/doc/61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tabSelected="1" zoomScale="80" zoomScaleNormal="80" zoomScalePageLayoutView="0" workbookViewId="0" topLeftCell="E1">
      <selection activeCell="AG52" sqref="AG52"/>
    </sheetView>
  </sheetViews>
  <sheetFormatPr defaultColWidth="9.140625" defaultRowHeight="15"/>
  <cols>
    <col min="1" max="1" width="4.28125" style="0" customWidth="1"/>
    <col min="2" max="2" width="33.8515625" style="0" customWidth="1"/>
    <col min="3" max="3" width="18.00390625" style="0" customWidth="1"/>
    <col min="4" max="4" width="26.00390625" style="0" customWidth="1"/>
    <col min="5" max="5" width="19.421875" style="0" customWidth="1"/>
    <col min="6" max="8" width="19.8515625" style="0" customWidth="1"/>
    <col min="9" max="9" width="21.7109375" style="0" customWidth="1"/>
    <col min="10" max="10" width="24.140625" style="0" customWidth="1"/>
    <col min="11" max="15" width="5.57421875" style="0" customWidth="1"/>
    <col min="16" max="21" width="6.140625" style="0" customWidth="1"/>
    <col min="22" max="22" width="15.28125" style="0" customWidth="1"/>
    <col min="23" max="23" width="22.00390625" style="12" customWidth="1"/>
    <col min="24" max="24" width="19.28125" style="0" customWidth="1"/>
    <col min="25" max="25" width="10.421875" style="0" customWidth="1"/>
    <col min="26" max="26" width="9.7109375" style="0" customWidth="1"/>
    <col min="27" max="27" width="9.140625" style="12" customWidth="1"/>
    <col min="28" max="28" width="9.140625" style="0" customWidth="1"/>
    <col min="29" max="29" width="9.57421875" style="0" customWidth="1"/>
  </cols>
  <sheetData>
    <row r="1" spans="1:31" ht="98.25" customHeight="1">
      <c r="A1" s="77" t="s">
        <v>117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9"/>
    </row>
    <row r="2" spans="1:31" ht="63" customHeight="1">
      <c r="A2" s="80" t="s">
        <v>0</v>
      </c>
      <c r="B2" s="74" t="s">
        <v>1</v>
      </c>
      <c r="C2" s="83" t="s">
        <v>2</v>
      </c>
      <c r="D2" s="83"/>
      <c r="E2" s="83"/>
      <c r="F2" s="83"/>
      <c r="G2" s="83"/>
      <c r="H2" s="83"/>
      <c r="I2" s="83"/>
      <c r="J2" s="98" t="s">
        <v>115</v>
      </c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84" t="s">
        <v>3</v>
      </c>
      <c r="X2" s="85"/>
      <c r="Y2" s="86" t="s">
        <v>4</v>
      </c>
      <c r="Z2" s="92" t="s">
        <v>112</v>
      </c>
      <c r="AA2" s="100" t="s">
        <v>113</v>
      </c>
      <c r="AB2" s="100" t="s">
        <v>114</v>
      </c>
      <c r="AC2" s="100" t="s">
        <v>106</v>
      </c>
      <c r="AD2" s="100" t="s">
        <v>107</v>
      </c>
      <c r="AE2" s="100" t="s">
        <v>108</v>
      </c>
    </row>
    <row r="3" spans="1:31" ht="165" customHeight="1">
      <c r="A3" s="81"/>
      <c r="B3" s="75"/>
      <c r="C3" s="3" t="s">
        <v>7</v>
      </c>
      <c r="D3" s="1" t="s">
        <v>5</v>
      </c>
      <c r="E3" s="1" t="s">
        <v>98</v>
      </c>
      <c r="F3" s="9" t="s">
        <v>8</v>
      </c>
      <c r="G3" s="6" t="s">
        <v>99</v>
      </c>
      <c r="H3" s="2" t="s">
        <v>9</v>
      </c>
      <c r="I3" s="2" t="s">
        <v>10</v>
      </c>
      <c r="J3" s="7" t="s">
        <v>100</v>
      </c>
      <c r="K3" s="71" t="s">
        <v>11</v>
      </c>
      <c r="L3" s="72"/>
      <c r="M3" s="72"/>
      <c r="N3" s="72"/>
      <c r="O3" s="72"/>
      <c r="P3" s="89" t="s">
        <v>79</v>
      </c>
      <c r="Q3" s="89"/>
      <c r="R3" s="89"/>
      <c r="S3" s="89"/>
      <c r="T3" s="89"/>
      <c r="U3" s="89"/>
      <c r="V3" s="2" t="s">
        <v>6</v>
      </c>
      <c r="W3" s="8" t="s">
        <v>93</v>
      </c>
      <c r="X3" s="4" t="s">
        <v>94</v>
      </c>
      <c r="Y3" s="86"/>
      <c r="Z3" s="93"/>
      <c r="AA3" s="100"/>
      <c r="AB3" s="100"/>
      <c r="AC3" s="100"/>
      <c r="AD3" s="100"/>
      <c r="AE3" s="100"/>
    </row>
    <row r="4" spans="1:31" ht="142.5" customHeight="1">
      <c r="A4" s="81"/>
      <c r="B4" s="75"/>
      <c r="C4" s="90" t="s">
        <v>12</v>
      </c>
      <c r="D4" s="69" t="s">
        <v>13</v>
      </c>
      <c r="E4" s="69" t="s">
        <v>14</v>
      </c>
      <c r="F4" s="69" t="s">
        <v>15</v>
      </c>
      <c r="G4" s="69" t="s">
        <v>16</v>
      </c>
      <c r="H4" s="69" t="s">
        <v>80</v>
      </c>
      <c r="I4" s="69" t="s">
        <v>17</v>
      </c>
      <c r="J4" s="69" t="s">
        <v>116</v>
      </c>
      <c r="K4" s="5" t="s">
        <v>81</v>
      </c>
      <c r="L4" s="5" t="s">
        <v>84</v>
      </c>
      <c r="M4" s="59" t="s">
        <v>82</v>
      </c>
      <c r="N4" s="5" t="s">
        <v>87</v>
      </c>
      <c r="O4" s="5" t="s">
        <v>83</v>
      </c>
      <c r="P4" s="5" t="s">
        <v>88</v>
      </c>
      <c r="Q4" s="5" t="s">
        <v>85</v>
      </c>
      <c r="R4" s="5" t="s">
        <v>86</v>
      </c>
      <c r="S4" s="5" t="s">
        <v>89</v>
      </c>
      <c r="T4" s="5" t="s">
        <v>92</v>
      </c>
      <c r="U4" s="5" t="s">
        <v>90</v>
      </c>
      <c r="V4" s="69" t="s">
        <v>91</v>
      </c>
      <c r="W4" s="87" t="s">
        <v>95</v>
      </c>
      <c r="X4" s="87" t="s">
        <v>96</v>
      </c>
      <c r="Y4" s="94"/>
      <c r="Z4" s="94"/>
      <c r="AA4" s="96"/>
      <c r="AB4" s="96"/>
      <c r="AC4" s="96"/>
      <c r="AD4" s="96"/>
      <c r="AE4" s="96"/>
    </row>
    <row r="5" spans="1:31" ht="82.5" customHeight="1">
      <c r="A5" s="82"/>
      <c r="B5" s="76"/>
      <c r="C5" s="91"/>
      <c r="D5" s="70"/>
      <c r="E5" s="70"/>
      <c r="F5" s="70"/>
      <c r="G5" s="70"/>
      <c r="H5" s="70"/>
      <c r="I5" s="70"/>
      <c r="J5" s="70"/>
      <c r="K5" s="71" t="s">
        <v>101</v>
      </c>
      <c r="L5" s="72"/>
      <c r="M5" s="72"/>
      <c r="N5" s="72"/>
      <c r="O5" s="73"/>
      <c r="P5" s="71" t="s">
        <v>97</v>
      </c>
      <c r="Q5" s="72"/>
      <c r="R5" s="72"/>
      <c r="S5" s="72"/>
      <c r="T5" s="72"/>
      <c r="U5" s="73"/>
      <c r="V5" s="99"/>
      <c r="W5" s="88"/>
      <c r="X5" s="88"/>
      <c r="Y5" s="95"/>
      <c r="Z5" s="95"/>
      <c r="AA5" s="97"/>
      <c r="AB5" s="97"/>
      <c r="AC5" s="97"/>
      <c r="AD5" s="97"/>
      <c r="AE5" s="97"/>
    </row>
    <row r="6" spans="1:31" ht="28.5" customHeight="1">
      <c r="A6" s="14"/>
      <c r="B6" s="53" t="s">
        <v>109</v>
      </c>
      <c r="C6" s="17"/>
      <c r="D6" s="13"/>
      <c r="E6" s="13"/>
      <c r="F6" s="13"/>
      <c r="G6" s="13"/>
      <c r="H6" s="13"/>
      <c r="I6" s="13"/>
      <c r="J6" s="13"/>
      <c r="K6" s="35"/>
      <c r="L6" s="36"/>
      <c r="M6" s="36"/>
      <c r="N6" s="36"/>
      <c r="O6" s="37"/>
      <c r="P6" s="35"/>
      <c r="Q6" s="36"/>
      <c r="R6" s="36"/>
      <c r="S6" s="36"/>
      <c r="T6" s="36"/>
      <c r="U6" s="37"/>
      <c r="V6" s="38"/>
      <c r="W6" s="15"/>
      <c r="X6" s="15"/>
      <c r="Y6" s="16"/>
      <c r="Z6" s="16"/>
      <c r="AA6" s="39"/>
      <c r="AB6" s="52"/>
      <c r="AC6" s="39"/>
      <c r="AD6" s="39"/>
      <c r="AE6" s="39"/>
    </row>
    <row r="7" spans="1:31" s="51" customFormat="1" ht="15.75">
      <c r="A7" s="50">
        <v>1</v>
      </c>
      <c r="B7" s="50" t="s">
        <v>30</v>
      </c>
      <c r="C7" s="56">
        <v>20</v>
      </c>
      <c r="D7" s="56">
        <v>90</v>
      </c>
      <c r="E7" s="56">
        <v>60</v>
      </c>
      <c r="F7" s="56">
        <v>3</v>
      </c>
      <c r="G7" s="56"/>
      <c r="H7" s="56">
        <v>30</v>
      </c>
      <c r="I7" s="56">
        <f>42*3</f>
        <v>126</v>
      </c>
      <c r="J7" s="56">
        <v>20</v>
      </c>
      <c r="K7" s="50">
        <v>20</v>
      </c>
      <c r="L7" s="50"/>
      <c r="M7" s="60"/>
      <c r="N7" s="50"/>
      <c r="O7" s="50">
        <v>20</v>
      </c>
      <c r="P7" s="50">
        <v>30</v>
      </c>
      <c r="Q7" s="50"/>
      <c r="R7" s="50"/>
      <c r="S7" s="50"/>
      <c r="T7" s="50"/>
      <c r="U7" s="50">
        <v>30</v>
      </c>
      <c r="V7" s="50"/>
      <c r="W7" s="50"/>
      <c r="X7" s="50"/>
      <c r="Y7" s="56">
        <f>C7+D7+E7+F7+G7+H7+I7+J7+K7+L7+M7+N7+O7+P7+Q7+R7+S7+T7+U7+V7+W7+X7</f>
        <v>449</v>
      </c>
      <c r="Z7" s="56"/>
      <c r="AA7" s="56">
        <v>35</v>
      </c>
      <c r="AB7" s="56"/>
      <c r="AC7" s="56">
        <f aca="true" t="shared" si="0" ref="AC7:AC23">Y7+Z7+AA7+AB7</f>
        <v>484</v>
      </c>
      <c r="AD7" s="56">
        <v>1</v>
      </c>
      <c r="AE7" s="56">
        <v>2</v>
      </c>
    </row>
    <row r="8" spans="1:31" s="66" customFormat="1" ht="15.75">
      <c r="A8" s="50">
        <v>2</v>
      </c>
      <c r="B8" s="50" t="s">
        <v>24</v>
      </c>
      <c r="C8" s="56"/>
      <c r="D8" s="56">
        <v>120</v>
      </c>
      <c r="E8" s="56">
        <v>80</v>
      </c>
      <c r="F8" s="56">
        <v>0</v>
      </c>
      <c r="G8" s="56"/>
      <c r="H8" s="56">
        <v>30</v>
      </c>
      <c r="I8" s="56">
        <f>3*12</f>
        <v>36</v>
      </c>
      <c r="J8" s="56">
        <v>30</v>
      </c>
      <c r="K8" s="50">
        <v>20</v>
      </c>
      <c r="L8" s="50"/>
      <c r="M8" s="60"/>
      <c r="N8" s="50"/>
      <c r="O8" s="50">
        <v>20</v>
      </c>
      <c r="P8" s="50">
        <v>35</v>
      </c>
      <c r="Q8" s="50"/>
      <c r="R8" s="50"/>
      <c r="S8" s="50"/>
      <c r="T8" s="50"/>
      <c r="U8" s="50"/>
      <c r="V8" s="50"/>
      <c r="W8" s="50"/>
      <c r="X8" s="50"/>
      <c r="Y8" s="56">
        <f aca="true" t="shared" si="1" ref="Y8:Y22">C8+D8+E8+F8+G8+H8+I8+J8+K8+L8+M8+N8+O8+P8+Q8+R8+S8+T8+U8+V8+W8+X8</f>
        <v>371</v>
      </c>
      <c r="Z8" s="56"/>
      <c r="AA8" s="56"/>
      <c r="AB8" s="56">
        <v>45</v>
      </c>
      <c r="AC8" s="56">
        <f t="shared" si="0"/>
        <v>416</v>
      </c>
      <c r="AD8" s="56">
        <v>2</v>
      </c>
      <c r="AE8" s="56">
        <v>3</v>
      </c>
    </row>
    <row r="9" spans="1:31" s="51" customFormat="1" ht="15.75">
      <c r="A9" s="50">
        <v>3</v>
      </c>
      <c r="B9" s="50" t="s">
        <v>19</v>
      </c>
      <c r="C9" s="56">
        <v>20</v>
      </c>
      <c r="D9" s="56">
        <v>15</v>
      </c>
      <c r="E9" s="56">
        <v>55</v>
      </c>
      <c r="F9" s="56">
        <v>15</v>
      </c>
      <c r="G9" s="56"/>
      <c r="H9" s="56">
        <v>30</v>
      </c>
      <c r="I9" s="56">
        <f>3*18</f>
        <v>54</v>
      </c>
      <c r="J9" s="56">
        <v>10</v>
      </c>
      <c r="K9" s="50">
        <v>20</v>
      </c>
      <c r="L9" s="50"/>
      <c r="M9" s="60"/>
      <c r="N9" s="50"/>
      <c r="O9" s="50">
        <v>20</v>
      </c>
      <c r="P9" s="50">
        <v>40</v>
      </c>
      <c r="Q9" s="50"/>
      <c r="R9" s="50"/>
      <c r="S9" s="50"/>
      <c r="T9" s="50"/>
      <c r="U9" s="50"/>
      <c r="V9" s="50"/>
      <c r="W9" s="50"/>
      <c r="X9" s="56">
        <v>50</v>
      </c>
      <c r="Y9" s="56">
        <f t="shared" si="1"/>
        <v>329</v>
      </c>
      <c r="Z9" s="56"/>
      <c r="AA9" s="56"/>
      <c r="AB9" s="56">
        <v>35</v>
      </c>
      <c r="AC9" s="56">
        <f t="shared" si="0"/>
        <v>364</v>
      </c>
      <c r="AD9" s="56">
        <v>3</v>
      </c>
      <c r="AE9" s="56">
        <v>5</v>
      </c>
    </row>
    <row r="10" spans="1:31" s="42" customFormat="1" ht="15.75">
      <c r="A10" s="10">
        <v>4</v>
      </c>
      <c r="B10" s="10" t="s">
        <v>26</v>
      </c>
      <c r="C10" s="57">
        <v>20</v>
      </c>
      <c r="D10" s="57">
        <v>15</v>
      </c>
      <c r="E10" s="57">
        <v>65</v>
      </c>
      <c r="F10" s="57">
        <v>1</v>
      </c>
      <c r="G10" s="57"/>
      <c r="H10" s="57">
        <v>30</v>
      </c>
      <c r="I10" s="57">
        <f>3*21</f>
        <v>63</v>
      </c>
      <c r="J10" s="57">
        <v>10</v>
      </c>
      <c r="K10" s="10">
        <v>20</v>
      </c>
      <c r="L10" s="10"/>
      <c r="M10" s="61"/>
      <c r="N10" s="10">
        <v>20</v>
      </c>
      <c r="O10" s="10">
        <v>20</v>
      </c>
      <c r="P10" s="10">
        <v>30</v>
      </c>
      <c r="Q10" s="10"/>
      <c r="R10" s="10"/>
      <c r="S10" s="10"/>
      <c r="T10" s="10"/>
      <c r="U10" s="10"/>
      <c r="V10" s="10"/>
      <c r="W10" s="10"/>
      <c r="X10" s="10"/>
      <c r="Y10" s="58">
        <f t="shared" si="1"/>
        <v>294</v>
      </c>
      <c r="Z10" s="57"/>
      <c r="AA10" s="57">
        <v>35</v>
      </c>
      <c r="AB10" s="57"/>
      <c r="AC10" s="57">
        <f t="shared" si="0"/>
        <v>329</v>
      </c>
      <c r="AD10" s="57">
        <v>4</v>
      </c>
      <c r="AE10" s="57">
        <v>6</v>
      </c>
    </row>
    <row r="11" spans="1:31" s="42" customFormat="1" ht="15.75">
      <c r="A11" s="10">
        <v>5</v>
      </c>
      <c r="B11" s="10" t="s">
        <v>20</v>
      </c>
      <c r="C11" s="57">
        <v>20</v>
      </c>
      <c r="D11" s="57">
        <v>15</v>
      </c>
      <c r="E11" s="57">
        <f>35+45</f>
        <v>80</v>
      </c>
      <c r="F11" s="57">
        <v>8</v>
      </c>
      <c r="G11" s="57"/>
      <c r="H11" s="57">
        <v>10</v>
      </c>
      <c r="I11" s="57">
        <f>3*32</f>
        <v>96</v>
      </c>
      <c r="J11" s="57">
        <v>0</v>
      </c>
      <c r="K11" s="10">
        <v>20</v>
      </c>
      <c r="L11" s="10"/>
      <c r="M11" s="61"/>
      <c r="N11" s="10">
        <v>20</v>
      </c>
      <c r="O11" s="10">
        <v>20</v>
      </c>
      <c r="P11" s="10"/>
      <c r="Q11" s="10"/>
      <c r="R11" s="10"/>
      <c r="S11" s="10">
        <v>30</v>
      </c>
      <c r="T11" s="10"/>
      <c r="U11" s="10"/>
      <c r="V11" s="10"/>
      <c r="W11" s="10"/>
      <c r="X11" s="10"/>
      <c r="Y11" s="58">
        <f t="shared" si="1"/>
        <v>319</v>
      </c>
      <c r="Z11" s="57"/>
      <c r="AA11" s="57"/>
      <c r="AB11" s="57"/>
      <c r="AC11" s="57">
        <f t="shared" si="0"/>
        <v>319</v>
      </c>
      <c r="AD11" s="57">
        <v>5</v>
      </c>
      <c r="AE11" s="57">
        <v>7</v>
      </c>
    </row>
    <row r="12" spans="1:31" s="42" customFormat="1" ht="15.75">
      <c r="A12" s="10">
        <v>6</v>
      </c>
      <c r="B12" s="10" t="s">
        <v>27</v>
      </c>
      <c r="C12" s="57"/>
      <c r="D12" s="57">
        <v>30</v>
      </c>
      <c r="E12" s="57">
        <v>40</v>
      </c>
      <c r="F12" s="57">
        <v>4</v>
      </c>
      <c r="G12" s="57"/>
      <c r="H12" s="57">
        <v>30</v>
      </c>
      <c r="I12" s="57">
        <f>3*16</f>
        <v>48</v>
      </c>
      <c r="J12" s="57">
        <v>10</v>
      </c>
      <c r="K12" s="10">
        <v>20</v>
      </c>
      <c r="L12" s="10"/>
      <c r="M12" s="61"/>
      <c r="N12" s="10"/>
      <c r="O12" s="10"/>
      <c r="P12" s="10">
        <v>30</v>
      </c>
      <c r="Q12" s="10"/>
      <c r="R12" s="10"/>
      <c r="S12" s="10"/>
      <c r="T12" s="10"/>
      <c r="U12" s="10">
        <v>30</v>
      </c>
      <c r="V12" s="10"/>
      <c r="W12" s="10"/>
      <c r="X12" s="10"/>
      <c r="Y12" s="58">
        <f t="shared" si="1"/>
        <v>242</v>
      </c>
      <c r="Z12" s="57"/>
      <c r="AA12" s="57">
        <v>40</v>
      </c>
      <c r="AB12" s="57">
        <v>35</v>
      </c>
      <c r="AC12" s="57">
        <f t="shared" si="0"/>
        <v>317</v>
      </c>
      <c r="AD12" s="57">
        <v>6</v>
      </c>
      <c r="AE12" s="57">
        <v>8</v>
      </c>
    </row>
    <row r="13" spans="1:31" s="42" customFormat="1" ht="15.75">
      <c r="A13" s="10">
        <v>7</v>
      </c>
      <c r="B13" s="10" t="s">
        <v>21</v>
      </c>
      <c r="C13" s="57">
        <v>20</v>
      </c>
      <c r="D13" s="57"/>
      <c r="E13" s="57">
        <f>10+35</f>
        <v>45</v>
      </c>
      <c r="F13" s="57">
        <v>2</v>
      </c>
      <c r="G13" s="57">
        <v>30</v>
      </c>
      <c r="H13" s="57">
        <v>10</v>
      </c>
      <c r="I13" s="57">
        <f>3*8</f>
        <v>24</v>
      </c>
      <c r="J13" s="57">
        <v>10</v>
      </c>
      <c r="K13" s="10">
        <v>20</v>
      </c>
      <c r="L13" s="10"/>
      <c r="M13" s="61"/>
      <c r="N13" s="10">
        <v>20</v>
      </c>
      <c r="O13" s="10">
        <v>20</v>
      </c>
      <c r="P13" s="10">
        <v>30</v>
      </c>
      <c r="Q13" s="10"/>
      <c r="R13" s="10"/>
      <c r="S13" s="10">
        <v>35</v>
      </c>
      <c r="T13" s="10"/>
      <c r="U13" s="10">
        <v>40</v>
      </c>
      <c r="V13" s="10"/>
      <c r="W13" s="10"/>
      <c r="X13" s="10"/>
      <c r="Y13" s="58">
        <f t="shared" si="1"/>
        <v>306</v>
      </c>
      <c r="Z13" s="57"/>
      <c r="AA13" s="57"/>
      <c r="AB13" s="57"/>
      <c r="AC13" s="57">
        <f t="shared" si="0"/>
        <v>306</v>
      </c>
      <c r="AD13" s="57">
        <v>7</v>
      </c>
      <c r="AE13" s="57">
        <v>10</v>
      </c>
    </row>
    <row r="14" spans="1:31" s="42" customFormat="1" ht="15.75">
      <c r="A14" s="10">
        <v>8</v>
      </c>
      <c r="B14" s="10" t="s">
        <v>31</v>
      </c>
      <c r="C14" s="57">
        <v>20</v>
      </c>
      <c r="D14" s="57"/>
      <c r="E14" s="57">
        <v>105</v>
      </c>
      <c r="F14" s="57">
        <v>1</v>
      </c>
      <c r="G14" s="57"/>
      <c r="H14" s="57">
        <v>30</v>
      </c>
      <c r="I14" s="57">
        <v>30</v>
      </c>
      <c r="J14" s="57">
        <v>10</v>
      </c>
      <c r="K14" s="10">
        <v>20</v>
      </c>
      <c r="L14" s="10"/>
      <c r="M14" s="61"/>
      <c r="N14" s="10"/>
      <c r="O14" s="10">
        <v>20</v>
      </c>
      <c r="P14" s="10"/>
      <c r="Q14" s="10"/>
      <c r="R14" s="10"/>
      <c r="S14" s="10">
        <v>30</v>
      </c>
      <c r="T14" s="10"/>
      <c r="U14" s="10"/>
      <c r="V14" s="10"/>
      <c r="W14" s="10"/>
      <c r="X14" s="10"/>
      <c r="Y14" s="58">
        <f t="shared" si="1"/>
        <v>266</v>
      </c>
      <c r="Z14" s="57">
        <v>35</v>
      </c>
      <c r="AA14" s="57"/>
      <c r="AB14" s="57"/>
      <c r="AC14" s="57">
        <f t="shared" si="0"/>
        <v>301</v>
      </c>
      <c r="AD14" s="57">
        <v>8</v>
      </c>
      <c r="AE14" s="57">
        <v>11</v>
      </c>
    </row>
    <row r="15" spans="1:31" s="42" customFormat="1" ht="15.75">
      <c r="A15" s="10">
        <v>9</v>
      </c>
      <c r="B15" s="10" t="s">
        <v>23</v>
      </c>
      <c r="C15" s="57">
        <v>20</v>
      </c>
      <c r="D15" s="57">
        <v>15</v>
      </c>
      <c r="E15" s="57">
        <v>45</v>
      </c>
      <c r="F15" s="57">
        <v>1</v>
      </c>
      <c r="G15" s="57"/>
      <c r="H15" s="57">
        <v>20</v>
      </c>
      <c r="I15" s="57">
        <f>3*14</f>
        <v>42</v>
      </c>
      <c r="J15" s="57">
        <v>10</v>
      </c>
      <c r="K15" s="10"/>
      <c r="L15" s="10"/>
      <c r="M15" s="61"/>
      <c r="N15" s="10">
        <v>20</v>
      </c>
      <c r="O15" s="10">
        <v>20</v>
      </c>
      <c r="P15" s="10">
        <v>30</v>
      </c>
      <c r="Q15" s="10"/>
      <c r="R15" s="10"/>
      <c r="S15" s="10"/>
      <c r="T15" s="10"/>
      <c r="U15" s="10"/>
      <c r="V15" s="10"/>
      <c r="W15" s="10"/>
      <c r="X15" s="10"/>
      <c r="Y15" s="58">
        <f t="shared" si="1"/>
        <v>223</v>
      </c>
      <c r="Z15" s="57"/>
      <c r="AA15" s="57">
        <v>35</v>
      </c>
      <c r="AB15" s="57"/>
      <c r="AC15" s="57">
        <f t="shared" si="0"/>
        <v>258</v>
      </c>
      <c r="AD15" s="57">
        <v>9</v>
      </c>
      <c r="AE15" s="57">
        <v>15</v>
      </c>
    </row>
    <row r="16" spans="1:31" s="42" customFormat="1" ht="15.75">
      <c r="A16" s="10">
        <v>10</v>
      </c>
      <c r="B16" s="10" t="s">
        <v>25</v>
      </c>
      <c r="C16" s="57"/>
      <c r="D16" s="57">
        <v>30</v>
      </c>
      <c r="E16" s="57">
        <v>20</v>
      </c>
      <c r="F16" s="57">
        <v>1</v>
      </c>
      <c r="G16" s="57"/>
      <c r="H16" s="57">
        <v>30</v>
      </c>
      <c r="I16" s="57">
        <v>15</v>
      </c>
      <c r="J16" s="57">
        <v>20</v>
      </c>
      <c r="K16" s="10">
        <v>20</v>
      </c>
      <c r="L16" s="10"/>
      <c r="M16" s="61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58">
        <f t="shared" si="1"/>
        <v>136</v>
      </c>
      <c r="Z16" s="57"/>
      <c r="AA16" s="57">
        <v>50</v>
      </c>
      <c r="AB16" s="57"/>
      <c r="AC16" s="57">
        <f t="shared" si="0"/>
        <v>186</v>
      </c>
      <c r="AD16" s="57">
        <v>10</v>
      </c>
      <c r="AE16" s="57">
        <v>22</v>
      </c>
    </row>
    <row r="17" spans="1:31" s="42" customFormat="1" ht="15.75">
      <c r="A17" s="10">
        <v>11</v>
      </c>
      <c r="B17" s="10" t="s">
        <v>34</v>
      </c>
      <c r="C17" s="57">
        <v>20</v>
      </c>
      <c r="D17" s="57"/>
      <c r="E17" s="57">
        <v>5</v>
      </c>
      <c r="F17" s="57">
        <v>1</v>
      </c>
      <c r="G17" s="57"/>
      <c r="H17" s="57">
        <v>30</v>
      </c>
      <c r="I17" s="57">
        <f>3*13</f>
        <v>39</v>
      </c>
      <c r="J17" s="57"/>
      <c r="K17" s="10"/>
      <c r="L17" s="10"/>
      <c r="M17" s="61"/>
      <c r="N17" s="10">
        <v>20</v>
      </c>
      <c r="O17" s="10">
        <v>20</v>
      </c>
      <c r="P17" s="10"/>
      <c r="Q17" s="10"/>
      <c r="R17" s="10"/>
      <c r="S17" s="10">
        <v>45</v>
      </c>
      <c r="T17" s="10"/>
      <c r="U17" s="10"/>
      <c r="V17" s="10"/>
      <c r="W17" s="10"/>
      <c r="X17" s="10"/>
      <c r="Y17" s="58">
        <f t="shared" si="1"/>
        <v>180</v>
      </c>
      <c r="Z17" s="57"/>
      <c r="AA17" s="57"/>
      <c r="AB17" s="57"/>
      <c r="AC17" s="57">
        <f t="shared" si="0"/>
        <v>180</v>
      </c>
      <c r="AD17" s="57">
        <v>11</v>
      </c>
      <c r="AE17" s="57">
        <v>23</v>
      </c>
    </row>
    <row r="18" spans="1:31" s="42" customFormat="1" ht="15.75">
      <c r="A18" s="10">
        <v>12</v>
      </c>
      <c r="B18" s="10" t="s">
        <v>32</v>
      </c>
      <c r="C18" s="57"/>
      <c r="D18" s="57">
        <v>45</v>
      </c>
      <c r="E18" s="57">
        <v>0</v>
      </c>
      <c r="F18" s="57">
        <v>0</v>
      </c>
      <c r="G18" s="57"/>
      <c r="H18" s="57">
        <v>10</v>
      </c>
      <c r="I18" s="57">
        <f>3*6</f>
        <v>18</v>
      </c>
      <c r="J18" s="57">
        <v>20</v>
      </c>
      <c r="K18" s="10">
        <v>20</v>
      </c>
      <c r="L18" s="10"/>
      <c r="M18" s="61"/>
      <c r="N18" s="10"/>
      <c r="O18" s="10">
        <v>20</v>
      </c>
      <c r="P18" s="10"/>
      <c r="Q18" s="10"/>
      <c r="R18" s="10"/>
      <c r="S18" s="10">
        <v>30</v>
      </c>
      <c r="T18" s="10"/>
      <c r="U18" s="10"/>
      <c r="V18" s="10"/>
      <c r="W18" s="10"/>
      <c r="X18" s="10"/>
      <c r="Y18" s="58">
        <f t="shared" si="1"/>
        <v>163</v>
      </c>
      <c r="Z18" s="57"/>
      <c r="AA18" s="57"/>
      <c r="AB18" s="57"/>
      <c r="AC18" s="57">
        <f t="shared" si="0"/>
        <v>163</v>
      </c>
      <c r="AD18" s="57">
        <v>12</v>
      </c>
      <c r="AE18" s="57">
        <v>29</v>
      </c>
    </row>
    <row r="19" spans="1:31" s="42" customFormat="1" ht="15.75">
      <c r="A19" s="10">
        <v>13</v>
      </c>
      <c r="B19" s="10" t="s">
        <v>22</v>
      </c>
      <c r="C19" s="57">
        <v>20</v>
      </c>
      <c r="D19" s="57"/>
      <c r="E19" s="57">
        <v>25</v>
      </c>
      <c r="F19" s="57">
        <v>4</v>
      </c>
      <c r="G19" s="57"/>
      <c r="H19" s="57">
        <v>10</v>
      </c>
      <c r="I19" s="57"/>
      <c r="J19" s="57">
        <v>10</v>
      </c>
      <c r="K19" s="10"/>
      <c r="L19" s="10"/>
      <c r="M19" s="61"/>
      <c r="N19" s="10"/>
      <c r="O19" s="10">
        <v>20</v>
      </c>
      <c r="P19" s="10"/>
      <c r="Q19" s="10"/>
      <c r="R19" s="10"/>
      <c r="S19" s="10"/>
      <c r="T19" s="10"/>
      <c r="U19" s="10"/>
      <c r="V19" s="10"/>
      <c r="W19" s="10"/>
      <c r="X19" s="10"/>
      <c r="Y19" s="58">
        <f t="shared" si="1"/>
        <v>89</v>
      </c>
      <c r="Z19" s="57"/>
      <c r="AA19" s="57"/>
      <c r="AB19" s="57">
        <v>30</v>
      </c>
      <c r="AC19" s="57">
        <f t="shared" si="0"/>
        <v>119</v>
      </c>
      <c r="AD19" s="57">
        <v>13</v>
      </c>
      <c r="AE19" s="57">
        <v>37</v>
      </c>
    </row>
    <row r="20" spans="1:31" s="42" customFormat="1" ht="15.75">
      <c r="A20" s="10">
        <v>14</v>
      </c>
      <c r="B20" s="10" t="s">
        <v>28</v>
      </c>
      <c r="C20" s="57">
        <v>20</v>
      </c>
      <c r="D20" s="57"/>
      <c r="E20" s="57">
        <v>1</v>
      </c>
      <c r="F20" s="57"/>
      <c r="G20" s="57"/>
      <c r="H20" s="57">
        <v>20</v>
      </c>
      <c r="I20" s="57"/>
      <c r="J20" s="57">
        <v>10</v>
      </c>
      <c r="K20" s="10"/>
      <c r="L20" s="10"/>
      <c r="M20" s="61"/>
      <c r="N20" s="10"/>
      <c r="O20" s="10"/>
      <c r="P20" s="10"/>
      <c r="Q20" s="10"/>
      <c r="R20" s="10"/>
      <c r="S20" s="10"/>
      <c r="T20" s="10"/>
      <c r="U20" s="10">
        <v>30</v>
      </c>
      <c r="V20" s="10"/>
      <c r="W20" s="10"/>
      <c r="X20" s="10"/>
      <c r="Y20" s="58">
        <f t="shared" si="1"/>
        <v>81</v>
      </c>
      <c r="Z20" s="57"/>
      <c r="AA20" s="57"/>
      <c r="AB20" s="57">
        <v>35</v>
      </c>
      <c r="AC20" s="57">
        <f>Y20+Z20+AA20+AB20</f>
        <v>116</v>
      </c>
      <c r="AD20" s="57">
        <v>14</v>
      </c>
      <c r="AE20" s="57">
        <v>38</v>
      </c>
    </row>
    <row r="21" spans="1:31" s="11" customFormat="1" ht="15.75">
      <c r="A21" s="10">
        <v>15</v>
      </c>
      <c r="B21" s="10" t="s">
        <v>29</v>
      </c>
      <c r="C21" s="57">
        <v>20</v>
      </c>
      <c r="D21" s="57"/>
      <c r="E21" s="57">
        <v>10</v>
      </c>
      <c r="F21" s="57"/>
      <c r="G21" s="57"/>
      <c r="H21" s="57">
        <v>10</v>
      </c>
      <c r="I21" s="57">
        <v>3</v>
      </c>
      <c r="J21" s="57">
        <v>10</v>
      </c>
      <c r="K21" s="10">
        <v>20</v>
      </c>
      <c r="L21" s="10"/>
      <c r="M21" s="61"/>
      <c r="N21" s="10"/>
      <c r="O21" s="10">
        <v>20</v>
      </c>
      <c r="P21" s="10"/>
      <c r="Q21" s="10"/>
      <c r="R21" s="10"/>
      <c r="S21" s="10"/>
      <c r="T21" s="10"/>
      <c r="U21" s="10"/>
      <c r="V21" s="10"/>
      <c r="W21" s="10"/>
      <c r="X21" s="10"/>
      <c r="Y21" s="58">
        <f t="shared" si="1"/>
        <v>93</v>
      </c>
      <c r="Z21" s="57"/>
      <c r="AA21" s="57"/>
      <c r="AB21" s="57"/>
      <c r="AC21" s="57">
        <f t="shared" si="0"/>
        <v>93</v>
      </c>
      <c r="AD21" s="57">
        <v>15</v>
      </c>
      <c r="AE21" s="57">
        <v>44</v>
      </c>
    </row>
    <row r="22" spans="1:31" s="42" customFormat="1" ht="15.75">
      <c r="A22" s="10">
        <v>16</v>
      </c>
      <c r="B22" s="10" t="s">
        <v>18</v>
      </c>
      <c r="C22" s="57"/>
      <c r="D22" s="57"/>
      <c r="E22" s="57">
        <v>0</v>
      </c>
      <c r="F22" s="57"/>
      <c r="G22" s="57"/>
      <c r="H22" s="57">
        <v>0</v>
      </c>
      <c r="I22" s="57">
        <v>9</v>
      </c>
      <c r="J22" s="57"/>
      <c r="K22" s="10"/>
      <c r="L22" s="10"/>
      <c r="M22" s="61"/>
      <c r="N22" s="10"/>
      <c r="O22" s="10">
        <v>20</v>
      </c>
      <c r="P22" s="10"/>
      <c r="Q22" s="10"/>
      <c r="R22" s="10"/>
      <c r="S22" s="10"/>
      <c r="T22" s="10"/>
      <c r="U22" s="10"/>
      <c r="V22" s="10"/>
      <c r="W22" s="10"/>
      <c r="X22" s="10"/>
      <c r="Y22" s="58">
        <f t="shared" si="1"/>
        <v>29</v>
      </c>
      <c r="Z22" s="57"/>
      <c r="AA22" s="57">
        <v>35</v>
      </c>
      <c r="AB22" s="57"/>
      <c r="AC22" s="57">
        <f t="shared" si="0"/>
        <v>64</v>
      </c>
      <c r="AD22" s="57">
        <v>16</v>
      </c>
      <c r="AE22" s="57">
        <v>51</v>
      </c>
    </row>
    <row r="23" spans="1:31" s="42" customFormat="1" ht="15.75">
      <c r="A23" s="10">
        <v>17</v>
      </c>
      <c r="B23" s="10" t="s">
        <v>33</v>
      </c>
      <c r="C23" s="57"/>
      <c r="D23" s="57">
        <v>15</v>
      </c>
      <c r="E23" s="57">
        <v>6</v>
      </c>
      <c r="F23" s="57">
        <v>3</v>
      </c>
      <c r="G23" s="57"/>
      <c r="H23" s="57">
        <v>0</v>
      </c>
      <c r="I23" s="57">
        <f>6*3</f>
        <v>18</v>
      </c>
      <c r="J23" s="57"/>
      <c r="K23" s="10"/>
      <c r="L23" s="10"/>
      <c r="M23" s="61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58">
        <f>C23+D23+E23+F23+G23+H23+I23+J23+K23+L23+M23+N23+O23+P23+Q23+R23+S23+T23+U23+V23+W23+X23</f>
        <v>42</v>
      </c>
      <c r="Z23" s="57"/>
      <c r="AA23" s="57"/>
      <c r="AB23" s="57"/>
      <c r="AC23" s="57">
        <f t="shared" si="0"/>
        <v>42</v>
      </c>
      <c r="AD23" s="57">
        <v>17</v>
      </c>
      <c r="AE23" s="57">
        <v>54</v>
      </c>
    </row>
    <row r="24" spans="1:31" s="49" customFormat="1" ht="31.5">
      <c r="A24" s="43"/>
      <c r="B24" s="44" t="s">
        <v>110</v>
      </c>
      <c r="C24" s="45"/>
      <c r="D24" s="45"/>
      <c r="E24" s="45"/>
      <c r="F24" s="46"/>
      <c r="G24" s="45"/>
      <c r="H24" s="45"/>
      <c r="I24" s="45"/>
      <c r="J24" s="45"/>
      <c r="K24" s="45"/>
      <c r="L24" s="45"/>
      <c r="M24" s="62"/>
      <c r="N24" s="45"/>
      <c r="O24" s="45"/>
      <c r="P24" s="45"/>
      <c r="Q24" s="45"/>
      <c r="R24" s="45"/>
      <c r="S24" s="45"/>
      <c r="T24" s="45"/>
      <c r="U24" s="45"/>
      <c r="V24" s="47"/>
      <c r="W24" s="45"/>
      <c r="X24" s="45"/>
      <c r="Y24" s="64"/>
      <c r="Z24" s="46"/>
      <c r="AA24" s="48"/>
      <c r="AB24" s="48"/>
      <c r="AC24" s="48"/>
      <c r="AD24" s="48"/>
      <c r="AE24" s="40"/>
    </row>
    <row r="25" spans="1:31" s="51" customFormat="1" ht="15.75">
      <c r="A25" s="50">
        <v>18</v>
      </c>
      <c r="B25" s="50" t="s">
        <v>75</v>
      </c>
      <c r="C25" s="56">
        <v>20</v>
      </c>
      <c r="D25" s="56"/>
      <c r="E25" s="56">
        <v>160</v>
      </c>
      <c r="F25" s="56">
        <v>5</v>
      </c>
      <c r="G25" s="56"/>
      <c r="H25" s="56">
        <v>30</v>
      </c>
      <c r="I25" s="56">
        <f>40*3</f>
        <v>120</v>
      </c>
      <c r="J25" s="56">
        <v>10</v>
      </c>
      <c r="K25" s="50">
        <v>20</v>
      </c>
      <c r="L25" s="50"/>
      <c r="M25" s="60"/>
      <c r="N25" s="50"/>
      <c r="O25" s="50">
        <v>20</v>
      </c>
      <c r="P25" s="50">
        <v>45</v>
      </c>
      <c r="Q25" s="50"/>
      <c r="R25" s="50"/>
      <c r="S25" s="50"/>
      <c r="T25" s="50"/>
      <c r="U25" s="50">
        <v>40</v>
      </c>
      <c r="V25" s="50"/>
      <c r="W25" s="50"/>
      <c r="X25" s="50"/>
      <c r="Y25" s="56">
        <f aca="true" t="shared" si="2" ref="Y25:Y68">C25+D25+E25+F25+G25+H25+I25+J25+K25+L25+M25+N25+O25+P25+Q25+R25+S25+T25+U25+V25+W25+X25</f>
        <v>470</v>
      </c>
      <c r="Z25" s="56">
        <v>40</v>
      </c>
      <c r="AA25" s="56">
        <v>45</v>
      </c>
      <c r="AB25" s="56">
        <v>35</v>
      </c>
      <c r="AC25" s="56">
        <f aca="true" t="shared" si="3" ref="AC25:AC68">Y25+Z25+AA25+AB25</f>
        <v>590</v>
      </c>
      <c r="AD25" s="55">
        <v>1</v>
      </c>
      <c r="AE25" s="55">
        <v>1</v>
      </c>
    </row>
    <row r="26" spans="1:31" s="51" customFormat="1" ht="15.75">
      <c r="A26" s="50">
        <v>19</v>
      </c>
      <c r="B26" s="50" t="s">
        <v>66</v>
      </c>
      <c r="C26" s="56">
        <v>20</v>
      </c>
      <c r="D26" s="56"/>
      <c r="E26" s="56">
        <v>65</v>
      </c>
      <c r="F26" s="56">
        <v>9</v>
      </c>
      <c r="G26" s="56"/>
      <c r="H26" s="56">
        <v>30</v>
      </c>
      <c r="I26" s="56">
        <f>38*3</f>
        <v>114</v>
      </c>
      <c r="J26" s="56">
        <v>10</v>
      </c>
      <c r="K26" s="50">
        <v>20</v>
      </c>
      <c r="L26" s="50"/>
      <c r="M26" s="60"/>
      <c r="N26" s="50">
        <v>20</v>
      </c>
      <c r="O26" s="50">
        <v>20</v>
      </c>
      <c r="P26" s="50">
        <v>30</v>
      </c>
      <c r="Q26" s="50"/>
      <c r="R26" s="50"/>
      <c r="S26" s="50">
        <v>30</v>
      </c>
      <c r="T26" s="50"/>
      <c r="U26" s="50"/>
      <c r="V26" s="50"/>
      <c r="W26" s="50"/>
      <c r="X26" s="50"/>
      <c r="Y26" s="56">
        <f t="shared" si="2"/>
        <v>368</v>
      </c>
      <c r="Z26" s="56">
        <v>35</v>
      </c>
      <c r="AA26" s="56"/>
      <c r="AB26" s="56"/>
      <c r="AC26" s="56">
        <f t="shared" si="3"/>
        <v>403</v>
      </c>
      <c r="AD26" s="55">
        <v>2</v>
      </c>
      <c r="AE26" s="55">
        <v>4</v>
      </c>
    </row>
    <row r="27" spans="1:31" s="51" customFormat="1" ht="15.75">
      <c r="A27" s="50">
        <v>20</v>
      </c>
      <c r="B27" s="50" t="s">
        <v>49</v>
      </c>
      <c r="C27" s="56">
        <v>20</v>
      </c>
      <c r="D27" s="56"/>
      <c r="E27" s="56">
        <v>70</v>
      </c>
      <c r="F27" s="56">
        <v>7</v>
      </c>
      <c r="G27" s="56"/>
      <c r="H27" s="56">
        <v>30</v>
      </c>
      <c r="I27" s="56">
        <f>3*11</f>
        <v>33</v>
      </c>
      <c r="J27" s="56">
        <v>10</v>
      </c>
      <c r="K27" s="50"/>
      <c r="L27" s="50"/>
      <c r="M27" s="60"/>
      <c r="N27" s="50"/>
      <c r="O27" s="50">
        <v>20</v>
      </c>
      <c r="P27" s="50">
        <v>30</v>
      </c>
      <c r="Q27" s="50"/>
      <c r="R27" s="50"/>
      <c r="S27" s="50">
        <v>30</v>
      </c>
      <c r="T27" s="50"/>
      <c r="U27" s="50">
        <v>30</v>
      </c>
      <c r="V27" s="50"/>
      <c r="W27" s="50"/>
      <c r="X27" s="50"/>
      <c r="Y27" s="56">
        <f t="shared" si="2"/>
        <v>280</v>
      </c>
      <c r="Z27" s="56">
        <v>35</v>
      </c>
      <c r="AA27" s="56"/>
      <c r="AB27" s="56"/>
      <c r="AC27" s="56">
        <f t="shared" si="3"/>
        <v>315</v>
      </c>
      <c r="AD27" s="55">
        <v>3</v>
      </c>
      <c r="AE27" s="55">
        <v>9</v>
      </c>
    </row>
    <row r="28" spans="1:31" s="42" customFormat="1" ht="15.75">
      <c r="A28" s="41">
        <v>21</v>
      </c>
      <c r="B28" s="41" t="s">
        <v>56</v>
      </c>
      <c r="C28" s="58"/>
      <c r="D28" s="58"/>
      <c r="E28" s="58">
        <v>30</v>
      </c>
      <c r="F28" s="58">
        <v>3</v>
      </c>
      <c r="G28" s="58"/>
      <c r="H28" s="58">
        <v>30</v>
      </c>
      <c r="I28" s="58">
        <f>3*36</f>
        <v>108</v>
      </c>
      <c r="J28" s="58">
        <v>10</v>
      </c>
      <c r="K28" s="41"/>
      <c r="L28" s="41"/>
      <c r="M28" s="63"/>
      <c r="N28" s="41"/>
      <c r="O28" s="41">
        <v>20</v>
      </c>
      <c r="P28" s="41">
        <v>35</v>
      </c>
      <c r="Q28" s="41"/>
      <c r="R28" s="41"/>
      <c r="S28" s="41"/>
      <c r="T28" s="41"/>
      <c r="U28" s="41"/>
      <c r="V28" s="41"/>
      <c r="W28" s="41"/>
      <c r="X28" s="41"/>
      <c r="Y28" s="58">
        <f t="shared" si="2"/>
        <v>236</v>
      </c>
      <c r="Z28" s="58">
        <v>35</v>
      </c>
      <c r="AA28" s="58"/>
      <c r="AB28" s="58"/>
      <c r="AC28" s="58">
        <f t="shared" si="3"/>
        <v>271</v>
      </c>
      <c r="AD28" s="54">
        <v>4</v>
      </c>
      <c r="AE28" s="54">
        <v>12</v>
      </c>
    </row>
    <row r="29" spans="1:31" s="42" customFormat="1" ht="15.75">
      <c r="A29" s="41">
        <v>22</v>
      </c>
      <c r="B29" s="41" t="s">
        <v>61</v>
      </c>
      <c r="C29" s="58">
        <v>20</v>
      </c>
      <c r="D29" s="58"/>
      <c r="E29" s="58">
        <v>40</v>
      </c>
      <c r="F29" s="58">
        <v>2</v>
      </c>
      <c r="G29" s="58"/>
      <c r="H29" s="58">
        <v>30</v>
      </c>
      <c r="I29" s="58">
        <f>3*8</f>
        <v>24</v>
      </c>
      <c r="J29" s="58">
        <v>10</v>
      </c>
      <c r="K29" s="41">
        <v>20</v>
      </c>
      <c r="L29" s="41"/>
      <c r="M29" s="63"/>
      <c r="N29" s="41"/>
      <c r="O29" s="41">
        <v>20</v>
      </c>
      <c r="P29" s="41">
        <v>30</v>
      </c>
      <c r="Q29" s="41"/>
      <c r="R29" s="41"/>
      <c r="S29" s="41"/>
      <c r="T29" s="41"/>
      <c r="U29" s="41"/>
      <c r="V29" s="41"/>
      <c r="W29" s="41"/>
      <c r="X29" s="41"/>
      <c r="Y29" s="58">
        <f t="shared" si="2"/>
        <v>196</v>
      </c>
      <c r="Z29" s="58">
        <v>35</v>
      </c>
      <c r="AA29" s="58"/>
      <c r="AB29" s="58">
        <v>40</v>
      </c>
      <c r="AC29" s="58">
        <f t="shared" si="3"/>
        <v>271</v>
      </c>
      <c r="AD29" s="54">
        <v>5</v>
      </c>
      <c r="AE29" s="54">
        <v>13</v>
      </c>
    </row>
    <row r="30" spans="1:31" s="42" customFormat="1" ht="15.75">
      <c r="A30" s="41">
        <v>23</v>
      </c>
      <c r="B30" s="41" t="s">
        <v>59</v>
      </c>
      <c r="C30" s="58">
        <v>20</v>
      </c>
      <c r="D30" s="58">
        <v>15</v>
      </c>
      <c r="E30" s="58">
        <v>35</v>
      </c>
      <c r="F30" s="58"/>
      <c r="G30" s="58"/>
      <c r="H30" s="58">
        <v>30</v>
      </c>
      <c r="I30" s="58">
        <f>3*13</f>
        <v>39</v>
      </c>
      <c r="J30" s="58">
        <v>10</v>
      </c>
      <c r="K30" s="41">
        <v>20</v>
      </c>
      <c r="L30" s="41"/>
      <c r="M30" s="63"/>
      <c r="N30" s="41">
        <v>20</v>
      </c>
      <c r="O30" s="41">
        <v>20</v>
      </c>
      <c r="P30" s="41"/>
      <c r="Q30" s="41"/>
      <c r="R30" s="41"/>
      <c r="S30" s="41"/>
      <c r="T30" s="41"/>
      <c r="U30" s="41"/>
      <c r="V30" s="41"/>
      <c r="W30" s="41"/>
      <c r="X30" s="41"/>
      <c r="Y30" s="58">
        <f t="shared" si="2"/>
        <v>209</v>
      </c>
      <c r="Z30" s="58">
        <v>50</v>
      </c>
      <c r="AA30" s="58"/>
      <c r="AB30" s="58"/>
      <c r="AC30" s="58">
        <f t="shared" si="3"/>
        <v>259</v>
      </c>
      <c r="AD30" s="54">
        <v>6</v>
      </c>
      <c r="AE30" s="54">
        <v>14</v>
      </c>
    </row>
    <row r="31" spans="1:31" s="42" customFormat="1" ht="15.75">
      <c r="A31" s="41">
        <v>24</v>
      </c>
      <c r="B31" s="41" t="s">
        <v>46</v>
      </c>
      <c r="C31" s="58">
        <v>20</v>
      </c>
      <c r="D31" s="58"/>
      <c r="E31" s="58">
        <v>15</v>
      </c>
      <c r="F31" s="58">
        <v>1</v>
      </c>
      <c r="G31" s="58"/>
      <c r="H31" s="58">
        <v>30</v>
      </c>
      <c r="I31" s="58">
        <f>3*21</f>
        <v>63</v>
      </c>
      <c r="J31" s="58">
        <v>10</v>
      </c>
      <c r="K31" s="41">
        <v>20</v>
      </c>
      <c r="L31" s="41"/>
      <c r="M31" s="63"/>
      <c r="N31" s="41"/>
      <c r="O31" s="41">
        <v>20</v>
      </c>
      <c r="P31" s="41"/>
      <c r="Q31" s="41"/>
      <c r="R31" s="41"/>
      <c r="S31" s="41">
        <v>30</v>
      </c>
      <c r="T31" s="41"/>
      <c r="U31" s="41"/>
      <c r="V31" s="41"/>
      <c r="W31" s="41"/>
      <c r="X31" s="41"/>
      <c r="Y31" s="58">
        <f t="shared" si="2"/>
        <v>209</v>
      </c>
      <c r="Z31" s="58">
        <v>45</v>
      </c>
      <c r="AA31" s="58"/>
      <c r="AB31" s="58"/>
      <c r="AC31" s="58">
        <f t="shared" si="3"/>
        <v>254</v>
      </c>
      <c r="AD31" s="54">
        <v>7</v>
      </c>
      <c r="AE31" s="54">
        <v>16</v>
      </c>
    </row>
    <row r="32" spans="1:31" s="42" customFormat="1" ht="15.75">
      <c r="A32" s="41">
        <v>25</v>
      </c>
      <c r="B32" s="41" t="s">
        <v>58</v>
      </c>
      <c r="C32" s="58"/>
      <c r="D32" s="58"/>
      <c r="E32" s="58">
        <v>35</v>
      </c>
      <c r="F32" s="58">
        <v>37</v>
      </c>
      <c r="G32" s="58"/>
      <c r="H32" s="58">
        <v>20</v>
      </c>
      <c r="I32" s="58">
        <f>3*12</f>
        <v>36</v>
      </c>
      <c r="J32" s="58">
        <v>10</v>
      </c>
      <c r="K32" s="41"/>
      <c r="L32" s="41"/>
      <c r="M32" s="63"/>
      <c r="N32" s="41"/>
      <c r="O32" s="41">
        <v>20</v>
      </c>
      <c r="P32" s="41"/>
      <c r="Q32" s="41"/>
      <c r="R32" s="41"/>
      <c r="S32" s="41"/>
      <c r="T32" s="41"/>
      <c r="U32" s="41">
        <v>35</v>
      </c>
      <c r="V32" s="41"/>
      <c r="W32" s="41"/>
      <c r="X32" s="41"/>
      <c r="Y32" s="58">
        <f t="shared" si="2"/>
        <v>193</v>
      </c>
      <c r="Z32" s="58">
        <v>35</v>
      </c>
      <c r="AA32" s="58"/>
      <c r="AB32" s="58"/>
      <c r="AC32" s="58">
        <f t="shared" si="3"/>
        <v>228</v>
      </c>
      <c r="AD32" s="54">
        <v>8</v>
      </c>
      <c r="AE32" s="54">
        <v>17</v>
      </c>
    </row>
    <row r="33" spans="1:31" s="42" customFormat="1" ht="15.75">
      <c r="A33" s="41">
        <v>26</v>
      </c>
      <c r="B33" s="41" t="s">
        <v>35</v>
      </c>
      <c r="C33" s="58">
        <v>20</v>
      </c>
      <c r="D33" s="58"/>
      <c r="E33" s="58">
        <v>25</v>
      </c>
      <c r="F33" s="58">
        <v>2</v>
      </c>
      <c r="G33" s="58"/>
      <c r="H33" s="58">
        <v>30</v>
      </c>
      <c r="I33" s="58">
        <f>18*3</f>
        <v>54</v>
      </c>
      <c r="J33" s="58">
        <v>10</v>
      </c>
      <c r="K33" s="41"/>
      <c r="L33" s="41"/>
      <c r="M33" s="63"/>
      <c r="N33" s="41"/>
      <c r="O33" s="41">
        <v>20</v>
      </c>
      <c r="P33" s="41">
        <v>30</v>
      </c>
      <c r="Q33" s="41"/>
      <c r="R33" s="41"/>
      <c r="S33" s="41"/>
      <c r="T33" s="41"/>
      <c r="U33" s="41"/>
      <c r="V33" s="41"/>
      <c r="W33" s="41"/>
      <c r="X33" s="41"/>
      <c r="Y33" s="58">
        <f t="shared" si="2"/>
        <v>191</v>
      </c>
      <c r="Z33" s="58">
        <v>30</v>
      </c>
      <c r="AA33" s="58"/>
      <c r="AB33" s="58"/>
      <c r="AC33" s="58">
        <f t="shared" si="3"/>
        <v>221</v>
      </c>
      <c r="AD33" s="54">
        <v>9</v>
      </c>
      <c r="AE33" s="54">
        <v>18</v>
      </c>
    </row>
    <row r="34" spans="1:31" s="68" customFormat="1" ht="15.75">
      <c r="A34" s="41">
        <v>27</v>
      </c>
      <c r="B34" s="41" t="s">
        <v>57</v>
      </c>
      <c r="C34" s="58">
        <v>20</v>
      </c>
      <c r="D34" s="58"/>
      <c r="E34" s="58">
        <v>0</v>
      </c>
      <c r="F34" s="58"/>
      <c r="G34" s="58"/>
      <c r="H34" s="58">
        <v>30</v>
      </c>
      <c r="I34" s="58">
        <f>3*13</f>
        <v>39</v>
      </c>
      <c r="J34" s="58">
        <v>10</v>
      </c>
      <c r="K34" s="41"/>
      <c r="L34" s="41"/>
      <c r="M34" s="63"/>
      <c r="N34" s="41"/>
      <c r="O34" s="41"/>
      <c r="P34" s="41"/>
      <c r="Q34" s="41"/>
      <c r="R34" s="41"/>
      <c r="S34" s="41">
        <v>30</v>
      </c>
      <c r="T34" s="41"/>
      <c r="U34" s="41">
        <v>45</v>
      </c>
      <c r="V34" s="41"/>
      <c r="W34" s="41"/>
      <c r="X34" s="41"/>
      <c r="Y34" s="58">
        <f>C34+D34+E34+F34+G34+H34+I34+J34+K34+L34+M34+N34+O34+P34+Q34+R34+S34+T34+U34+V34+W34+X34</f>
        <v>174</v>
      </c>
      <c r="Z34" s="58"/>
      <c r="AA34" s="58"/>
      <c r="AB34" s="58">
        <v>35</v>
      </c>
      <c r="AC34" s="58">
        <f>Y34+Z34+AA34+AB34</f>
        <v>209</v>
      </c>
      <c r="AD34" s="67">
        <v>10</v>
      </c>
      <c r="AE34" s="67">
        <v>19</v>
      </c>
    </row>
    <row r="35" spans="1:31" s="68" customFormat="1" ht="15.75">
      <c r="A35" s="41">
        <v>28</v>
      </c>
      <c r="B35" s="41" t="s">
        <v>37</v>
      </c>
      <c r="C35" s="58">
        <v>20</v>
      </c>
      <c r="D35" s="58">
        <v>15</v>
      </c>
      <c r="E35" s="58">
        <v>10</v>
      </c>
      <c r="F35" s="58"/>
      <c r="G35" s="58"/>
      <c r="H35" s="58">
        <v>30</v>
      </c>
      <c r="I35" s="58">
        <f>3*13</f>
        <v>39</v>
      </c>
      <c r="J35" s="58">
        <v>0</v>
      </c>
      <c r="K35" s="41"/>
      <c r="L35" s="41"/>
      <c r="M35" s="63"/>
      <c r="N35" s="41"/>
      <c r="O35" s="41">
        <v>20</v>
      </c>
      <c r="P35" s="41"/>
      <c r="Q35" s="41"/>
      <c r="R35" s="41"/>
      <c r="S35" s="41"/>
      <c r="T35" s="41"/>
      <c r="U35" s="41"/>
      <c r="V35" s="41"/>
      <c r="W35" s="41"/>
      <c r="X35" s="41"/>
      <c r="Y35" s="58">
        <f t="shared" si="2"/>
        <v>134</v>
      </c>
      <c r="Z35" s="58">
        <v>35</v>
      </c>
      <c r="AA35" s="58"/>
      <c r="AB35" s="58">
        <v>35</v>
      </c>
      <c r="AC35" s="58">
        <f t="shared" si="3"/>
        <v>204</v>
      </c>
      <c r="AD35" s="67">
        <v>11</v>
      </c>
      <c r="AE35" s="67">
        <v>20</v>
      </c>
    </row>
    <row r="36" spans="1:31" s="42" customFormat="1" ht="31.5">
      <c r="A36" s="41">
        <v>29</v>
      </c>
      <c r="B36" s="41" t="s">
        <v>77</v>
      </c>
      <c r="C36" s="58">
        <v>20</v>
      </c>
      <c r="D36" s="58"/>
      <c r="E36" s="58">
        <v>35</v>
      </c>
      <c r="F36" s="58">
        <v>15</v>
      </c>
      <c r="G36" s="58"/>
      <c r="H36" s="58">
        <v>10</v>
      </c>
      <c r="I36" s="58">
        <v>15</v>
      </c>
      <c r="J36" s="58">
        <v>10</v>
      </c>
      <c r="K36" s="41"/>
      <c r="L36" s="41"/>
      <c r="M36" s="63"/>
      <c r="N36" s="41"/>
      <c r="O36" s="41">
        <v>20</v>
      </c>
      <c r="P36" s="41"/>
      <c r="Q36" s="41"/>
      <c r="R36" s="41"/>
      <c r="S36" s="41"/>
      <c r="T36" s="41"/>
      <c r="U36" s="41"/>
      <c r="V36" s="41"/>
      <c r="W36" s="41"/>
      <c r="X36" s="41"/>
      <c r="Y36" s="58">
        <f t="shared" si="2"/>
        <v>125</v>
      </c>
      <c r="Z36" s="58">
        <v>30</v>
      </c>
      <c r="AA36" s="58"/>
      <c r="AB36" s="58">
        <v>35</v>
      </c>
      <c r="AC36" s="58">
        <f t="shared" si="3"/>
        <v>190</v>
      </c>
      <c r="AD36" s="54">
        <v>12</v>
      </c>
      <c r="AE36" s="54">
        <v>21</v>
      </c>
    </row>
    <row r="37" spans="1:31" s="42" customFormat="1" ht="15.75">
      <c r="A37" s="41">
        <v>33</v>
      </c>
      <c r="B37" s="41" t="s">
        <v>47</v>
      </c>
      <c r="C37" s="58"/>
      <c r="D37" s="58">
        <v>15</v>
      </c>
      <c r="E37" s="58">
        <v>5</v>
      </c>
      <c r="F37" s="58"/>
      <c r="G37" s="58"/>
      <c r="H37" s="58">
        <v>30</v>
      </c>
      <c r="I37" s="58">
        <f>3*16</f>
        <v>48</v>
      </c>
      <c r="J37" s="58">
        <v>10</v>
      </c>
      <c r="K37" s="41"/>
      <c r="L37" s="41"/>
      <c r="M37" s="63"/>
      <c r="N37" s="41">
        <v>20</v>
      </c>
      <c r="O37" s="41">
        <v>20</v>
      </c>
      <c r="P37" s="41">
        <v>30</v>
      </c>
      <c r="Q37" s="41"/>
      <c r="R37" s="41"/>
      <c r="S37" s="41"/>
      <c r="T37" s="41"/>
      <c r="U37" s="41"/>
      <c r="V37" s="41"/>
      <c r="W37" s="41"/>
      <c r="X37" s="41"/>
      <c r="Y37" s="58">
        <f>C37+D37+E37+F37+G37+H37+I37+J37+K37+L37+M37+N37+O37+P37+Q37+R37+S37+T37+U37+V37+W37+X37</f>
        <v>178</v>
      </c>
      <c r="Z37" s="58"/>
      <c r="AA37" s="58"/>
      <c r="AB37" s="58"/>
      <c r="AC37" s="58">
        <f>Y37+Z37+AA37+AB37</f>
        <v>178</v>
      </c>
      <c r="AD37" s="54">
        <v>13</v>
      </c>
      <c r="AE37" s="54">
        <v>24</v>
      </c>
    </row>
    <row r="38" spans="1:31" s="42" customFormat="1" ht="15.75">
      <c r="A38" s="41">
        <v>30</v>
      </c>
      <c r="B38" s="41" t="s">
        <v>42</v>
      </c>
      <c r="C38" s="58">
        <v>20</v>
      </c>
      <c r="D38" s="58"/>
      <c r="E38" s="58">
        <v>5</v>
      </c>
      <c r="F38" s="58"/>
      <c r="G38" s="58"/>
      <c r="H38" s="58">
        <v>30</v>
      </c>
      <c r="I38" s="58">
        <f>3*11</f>
        <v>33</v>
      </c>
      <c r="J38" s="58">
        <v>10</v>
      </c>
      <c r="K38" s="41"/>
      <c r="L38" s="41"/>
      <c r="M38" s="63"/>
      <c r="N38" s="41"/>
      <c r="O38" s="41">
        <v>20</v>
      </c>
      <c r="P38" s="41"/>
      <c r="Q38" s="41"/>
      <c r="R38" s="41"/>
      <c r="S38" s="41">
        <v>30</v>
      </c>
      <c r="T38" s="41"/>
      <c r="U38" s="41"/>
      <c r="V38" s="41"/>
      <c r="W38" s="41"/>
      <c r="X38" s="41"/>
      <c r="Y38" s="58">
        <f t="shared" si="2"/>
        <v>148</v>
      </c>
      <c r="Z38" s="58"/>
      <c r="AA38" s="58"/>
      <c r="AB38" s="58">
        <v>30</v>
      </c>
      <c r="AC38" s="58">
        <f t="shared" si="3"/>
        <v>178</v>
      </c>
      <c r="AD38" s="54">
        <v>14</v>
      </c>
      <c r="AE38" s="54">
        <v>25</v>
      </c>
    </row>
    <row r="39" spans="1:31" s="42" customFormat="1" ht="15.75">
      <c r="A39" s="41">
        <v>31</v>
      </c>
      <c r="B39" s="41" t="s">
        <v>38</v>
      </c>
      <c r="C39" s="58"/>
      <c r="D39" s="58"/>
      <c r="E39" s="58">
        <v>10</v>
      </c>
      <c r="F39" s="58"/>
      <c r="G39" s="58"/>
      <c r="H39" s="58">
        <v>30</v>
      </c>
      <c r="I39" s="58">
        <f>3*13</f>
        <v>39</v>
      </c>
      <c r="J39" s="58">
        <v>10</v>
      </c>
      <c r="K39" s="41"/>
      <c r="L39" s="41"/>
      <c r="M39" s="63"/>
      <c r="N39" s="41"/>
      <c r="O39" s="41">
        <v>20</v>
      </c>
      <c r="P39" s="41">
        <v>30</v>
      </c>
      <c r="Q39" s="41"/>
      <c r="R39" s="41"/>
      <c r="S39" s="41"/>
      <c r="T39" s="41"/>
      <c r="U39" s="41"/>
      <c r="V39" s="41"/>
      <c r="W39" s="41"/>
      <c r="X39" s="41"/>
      <c r="Y39" s="58">
        <f t="shared" si="2"/>
        <v>139</v>
      </c>
      <c r="Z39" s="58"/>
      <c r="AA39" s="58"/>
      <c r="AB39" s="58">
        <v>35</v>
      </c>
      <c r="AC39" s="58">
        <f t="shared" si="3"/>
        <v>174</v>
      </c>
      <c r="AD39" s="54">
        <v>15</v>
      </c>
      <c r="AE39" s="54">
        <v>26</v>
      </c>
    </row>
    <row r="40" spans="1:31" s="42" customFormat="1" ht="15.75">
      <c r="A40" s="41">
        <v>32</v>
      </c>
      <c r="B40" s="41" t="s">
        <v>74</v>
      </c>
      <c r="C40" s="58">
        <v>20</v>
      </c>
      <c r="D40" s="58"/>
      <c r="E40" s="58">
        <v>20</v>
      </c>
      <c r="F40" s="58">
        <v>2</v>
      </c>
      <c r="G40" s="58"/>
      <c r="H40" s="58">
        <v>10</v>
      </c>
      <c r="I40" s="58">
        <f>3*9</f>
        <v>27</v>
      </c>
      <c r="J40" s="58">
        <v>10</v>
      </c>
      <c r="K40" s="41"/>
      <c r="L40" s="41"/>
      <c r="M40" s="63"/>
      <c r="N40" s="41">
        <v>20</v>
      </c>
      <c r="O40" s="41">
        <v>20</v>
      </c>
      <c r="P40" s="41"/>
      <c r="Q40" s="41"/>
      <c r="R40" s="41"/>
      <c r="S40" s="41">
        <v>40</v>
      </c>
      <c r="T40" s="41"/>
      <c r="U40" s="41"/>
      <c r="V40" s="41"/>
      <c r="W40" s="41"/>
      <c r="X40" s="41"/>
      <c r="Y40" s="58">
        <f t="shared" si="2"/>
        <v>169</v>
      </c>
      <c r="Z40" s="58"/>
      <c r="AA40" s="58"/>
      <c r="AB40" s="58"/>
      <c r="AC40" s="58">
        <f t="shared" si="3"/>
        <v>169</v>
      </c>
      <c r="AD40" s="54">
        <v>16</v>
      </c>
      <c r="AE40" s="54">
        <v>27</v>
      </c>
    </row>
    <row r="41" spans="1:31" s="42" customFormat="1" ht="15.75">
      <c r="A41" s="41">
        <v>34</v>
      </c>
      <c r="B41" s="41" t="s">
        <v>60</v>
      </c>
      <c r="C41" s="58">
        <v>20</v>
      </c>
      <c r="D41" s="58"/>
      <c r="E41" s="58">
        <v>15</v>
      </c>
      <c r="F41" s="58"/>
      <c r="G41" s="58"/>
      <c r="H41" s="58">
        <v>10</v>
      </c>
      <c r="I41" s="58">
        <v>12</v>
      </c>
      <c r="J41" s="58">
        <v>10</v>
      </c>
      <c r="K41" s="41"/>
      <c r="L41" s="41"/>
      <c r="M41" s="63"/>
      <c r="N41" s="41">
        <v>20</v>
      </c>
      <c r="O41" s="41">
        <v>20</v>
      </c>
      <c r="P41" s="41">
        <v>30</v>
      </c>
      <c r="Q41" s="41"/>
      <c r="R41" s="41"/>
      <c r="S41" s="41"/>
      <c r="T41" s="41"/>
      <c r="U41" s="41"/>
      <c r="V41" s="41"/>
      <c r="W41" s="41"/>
      <c r="X41" s="41"/>
      <c r="Y41" s="58">
        <f t="shared" si="2"/>
        <v>137</v>
      </c>
      <c r="Z41" s="58"/>
      <c r="AA41" s="58"/>
      <c r="AB41" s="58">
        <v>30</v>
      </c>
      <c r="AC41" s="58">
        <f t="shared" si="3"/>
        <v>167</v>
      </c>
      <c r="AD41" s="54">
        <v>17</v>
      </c>
      <c r="AE41" s="54">
        <v>28</v>
      </c>
    </row>
    <row r="42" spans="1:31" s="42" customFormat="1" ht="15.75">
      <c r="A42" s="41">
        <v>35</v>
      </c>
      <c r="B42" s="41" t="s">
        <v>63</v>
      </c>
      <c r="C42" s="58">
        <v>20</v>
      </c>
      <c r="D42" s="58"/>
      <c r="E42" s="58">
        <v>5</v>
      </c>
      <c r="F42" s="58"/>
      <c r="G42" s="58"/>
      <c r="H42" s="58">
        <v>30</v>
      </c>
      <c r="I42" s="58">
        <f>3*6</f>
        <v>18</v>
      </c>
      <c r="J42" s="58">
        <v>10</v>
      </c>
      <c r="K42" s="41"/>
      <c r="L42" s="41"/>
      <c r="M42" s="63"/>
      <c r="N42" s="41"/>
      <c r="O42" s="41">
        <v>20</v>
      </c>
      <c r="P42" s="41"/>
      <c r="Q42" s="41"/>
      <c r="R42" s="41"/>
      <c r="S42" s="41">
        <v>30</v>
      </c>
      <c r="T42" s="41"/>
      <c r="U42" s="41"/>
      <c r="V42" s="41"/>
      <c r="W42" s="41"/>
      <c r="X42" s="41"/>
      <c r="Y42" s="58">
        <f t="shared" si="2"/>
        <v>133</v>
      </c>
      <c r="Z42" s="58">
        <v>30</v>
      </c>
      <c r="AA42" s="58"/>
      <c r="AB42" s="58"/>
      <c r="AC42" s="58">
        <f t="shared" si="3"/>
        <v>163</v>
      </c>
      <c r="AD42" s="54">
        <v>18</v>
      </c>
      <c r="AE42" s="54">
        <v>29</v>
      </c>
    </row>
    <row r="43" spans="1:31" s="42" customFormat="1" ht="15.75">
      <c r="A43" s="41">
        <v>36</v>
      </c>
      <c r="B43" s="41" t="s">
        <v>73</v>
      </c>
      <c r="C43" s="58"/>
      <c r="D43" s="58"/>
      <c r="E43" s="58">
        <v>20</v>
      </c>
      <c r="F43" s="58"/>
      <c r="G43" s="58"/>
      <c r="H43" s="58">
        <v>10</v>
      </c>
      <c r="I43" s="58">
        <v>3</v>
      </c>
      <c r="J43" s="58">
        <v>10</v>
      </c>
      <c r="K43" s="41">
        <v>20</v>
      </c>
      <c r="L43" s="41"/>
      <c r="M43" s="63"/>
      <c r="N43" s="41"/>
      <c r="O43" s="41">
        <v>20</v>
      </c>
      <c r="P43" s="41">
        <v>30</v>
      </c>
      <c r="Q43" s="41"/>
      <c r="R43" s="41"/>
      <c r="S43" s="41"/>
      <c r="T43" s="41"/>
      <c r="U43" s="41"/>
      <c r="V43" s="41"/>
      <c r="W43" s="41"/>
      <c r="X43" s="41"/>
      <c r="Y43" s="58">
        <f t="shared" si="2"/>
        <v>113</v>
      </c>
      <c r="Z43" s="58"/>
      <c r="AA43" s="58"/>
      <c r="AB43" s="58">
        <v>30</v>
      </c>
      <c r="AC43" s="58">
        <f t="shared" si="3"/>
        <v>143</v>
      </c>
      <c r="AD43" s="54">
        <v>19</v>
      </c>
      <c r="AE43" s="54">
        <v>30</v>
      </c>
    </row>
    <row r="44" spans="1:31" s="42" customFormat="1" ht="15.75">
      <c r="A44" s="41">
        <v>37</v>
      </c>
      <c r="B44" s="41" t="s">
        <v>52</v>
      </c>
      <c r="C44" s="58">
        <v>20</v>
      </c>
      <c r="D44" s="58"/>
      <c r="E44" s="58">
        <v>0</v>
      </c>
      <c r="F44" s="58"/>
      <c r="G44" s="58"/>
      <c r="H44" s="58">
        <v>30</v>
      </c>
      <c r="I44" s="58">
        <v>0</v>
      </c>
      <c r="J44" s="58">
        <v>10</v>
      </c>
      <c r="K44" s="41">
        <v>20</v>
      </c>
      <c r="L44" s="41"/>
      <c r="M44" s="63"/>
      <c r="N44" s="41"/>
      <c r="O44" s="41"/>
      <c r="P44" s="41">
        <v>30</v>
      </c>
      <c r="Q44" s="41"/>
      <c r="R44" s="41"/>
      <c r="S44" s="41"/>
      <c r="T44" s="41"/>
      <c r="U44" s="41"/>
      <c r="V44" s="41"/>
      <c r="W44" s="41"/>
      <c r="X44" s="41"/>
      <c r="Y44" s="58">
        <f t="shared" si="2"/>
        <v>110</v>
      </c>
      <c r="Z44" s="58"/>
      <c r="AA44" s="58"/>
      <c r="AB44" s="58">
        <v>30</v>
      </c>
      <c r="AC44" s="58">
        <f t="shared" si="3"/>
        <v>140</v>
      </c>
      <c r="AD44" s="54">
        <v>20</v>
      </c>
      <c r="AE44" s="54">
        <v>31</v>
      </c>
    </row>
    <row r="45" spans="1:31" s="42" customFormat="1" ht="15.75">
      <c r="A45" s="41">
        <v>38</v>
      </c>
      <c r="B45" s="41" t="s">
        <v>55</v>
      </c>
      <c r="C45" s="58">
        <v>20</v>
      </c>
      <c r="D45" s="58"/>
      <c r="E45" s="58">
        <v>15</v>
      </c>
      <c r="F45" s="58"/>
      <c r="G45" s="58"/>
      <c r="H45" s="58">
        <v>20</v>
      </c>
      <c r="I45" s="58">
        <f>3*14</f>
        <v>42</v>
      </c>
      <c r="J45" s="58">
        <v>0</v>
      </c>
      <c r="K45" s="41">
        <v>20</v>
      </c>
      <c r="L45" s="41"/>
      <c r="M45" s="63"/>
      <c r="N45" s="41"/>
      <c r="O45" s="41">
        <v>20</v>
      </c>
      <c r="P45" s="41"/>
      <c r="Q45" s="41"/>
      <c r="R45" s="41"/>
      <c r="S45" s="41"/>
      <c r="T45" s="41"/>
      <c r="U45" s="41"/>
      <c r="V45" s="41"/>
      <c r="W45" s="41"/>
      <c r="X45" s="41"/>
      <c r="Y45" s="58">
        <f>C45+D45+E45+F45+G45+H45+I45+J45+K45+L45+M45+N45+O45+P45+Q45+R45+S45+T45+U45+V45+W45+X45</f>
        <v>137</v>
      </c>
      <c r="Z45" s="58"/>
      <c r="AA45" s="58"/>
      <c r="AB45" s="58"/>
      <c r="AC45" s="58">
        <f>Y45+Z45+AA45+AB45</f>
        <v>137</v>
      </c>
      <c r="AD45" s="54">
        <v>21</v>
      </c>
      <c r="AE45" s="65">
        <v>32</v>
      </c>
    </row>
    <row r="46" spans="1:31" s="42" customFormat="1" ht="15.75">
      <c r="A46" s="41">
        <v>39</v>
      </c>
      <c r="B46" s="41" t="s">
        <v>43</v>
      </c>
      <c r="C46" s="58"/>
      <c r="D46" s="58"/>
      <c r="E46" s="58">
        <v>60</v>
      </c>
      <c r="F46" s="58">
        <v>7</v>
      </c>
      <c r="G46" s="58"/>
      <c r="H46" s="58">
        <v>0</v>
      </c>
      <c r="I46" s="58">
        <f>10*3</f>
        <v>30</v>
      </c>
      <c r="J46" s="58">
        <v>10</v>
      </c>
      <c r="K46" s="41"/>
      <c r="L46" s="41"/>
      <c r="M46" s="63"/>
      <c r="N46" s="41"/>
      <c r="O46" s="41"/>
      <c r="P46" s="41">
        <v>30</v>
      </c>
      <c r="Q46" s="41"/>
      <c r="R46" s="41"/>
      <c r="S46" s="41"/>
      <c r="T46" s="41"/>
      <c r="U46" s="41"/>
      <c r="V46" s="41"/>
      <c r="W46" s="41"/>
      <c r="X46" s="41"/>
      <c r="Y46" s="58">
        <f t="shared" si="2"/>
        <v>137</v>
      </c>
      <c r="Z46" s="58"/>
      <c r="AA46" s="58"/>
      <c r="AB46" s="58"/>
      <c r="AC46" s="58">
        <f t="shared" si="3"/>
        <v>137</v>
      </c>
      <c r="AD46" s="54">
        <v>22</v>
      </c>
      <c r="AE46" s="54">
        <v>33</v>
      </c>
    </row>
    <row r="47" spans="1:31" s="42" customFormat="1" ht="15.75">
      <c r="A47" s="41">
        <v>40</v>
      </c>
      <c r="B47" s="41" t="s">
        <v>39</v>
      </c>
      <c r="C47" s="58"/>
      <c r="D47" s="58"/>
      <c r="E47" s="58">
        <v>5</v>
      </c>
      <c r="F47" s="58">
        <v>1</v>
      </c>
      <c r="G47" s="58"/>
      <c r="H47" s="58">
        <v>10</v>
      </c>
      <c r="I47" s="58">
        <f>3*28</f>
        <v>84</v>
      </c>
      <c r="J47" s="58">
        <v>10</v>
      </c>
      <c r="K47" s="41"/>
      <c r="L47" s="41"/>
      <c r="M47" s="63"/>
      <c r="N47" s="41"/>
      <c r="O47" s="41">
        <v>20</v>
      </c>
      <c r="P47" s="41"/>
      <c r="Q47" s="41"/>
      <c r="R47" s="41"/>
      <c r="S47" s="41"/>
      <c r="T47" s="41"/>
      <c r="U47" s="41"/>
      <c r="V47" s="41"/>
      <c r="W47" s="41"/>
      <c r="X47" s="41"/>
      <c r="Y47" s="58">
        <f t="shared" si="2"/>
        <v>130</v>
      </c>
      <c r="Z47" s="58"/>
      <c r="AA47" s="58"/>
      <c r="AB47" s="58"/>
      <c r="AC47" s="58">
        <f t="shared" si="3"/>
        <v>130</v>
      </c>
      <c r="AD47" s="54">
        <v>23</v>
      </c>
      <c r="AE47" s="54">
        <v>34</v>
      </c>
    </row>
    <row r="48" spans="1:31" s="42" customFormat="1" ht="31.5">
      <c r="A48" s="41">
        <v>41</v>
      </c>
      <c r="B48" s="41" t="s">
        <v>78</v>
      </c>
      <c r="C48" s="58"/>
      <c r="D48" s="58"/>
      <c r="E48" s="58">
        <v>0</v>
      </c>
      <c r="F48" s="58"/>
      <c r="G48" s="58"/>
      <c r="H48" s="58">
        <v>30</v>
      </c>
      <c r="I48" s="58">
        <v>3</v>
      </c>
      <c r="J48" s="58">
        <v>10</v>
      </c>
      <c r="K48" s="41"/>
      <c r="L48" s="41"/>
      <c r="M48" s="63"/>
      <c r="N48" s="41"/>
      <c r="O48" s="41">
        <v>20</v>
      </c>
      <c r="P48" s="41"/>
      <c r="Q48" s="41"/>
      <c r="R48" s="41"/>
      <c r="S48" s="41"/>
      <c r="T48" s="41"/>
      <c r="U48" s="41"/>
      <c r="V48" s="41"/>
      <c r="W48" s="41"/>
      <c r="X48" s="41"/>
      <c r="Y48" s="58">
        <f t="shared" si="2"/>
        <v>63</v>
      </c>
      <c r="Z48" s="58">
        <v>30</v>
      </c>
      <c r="AA48" s="58"/>
      <c r="AB48" s="58">
        <v>35</v>
      </c>
      <c r="AC48" s="58">
        <f t="shared" si="3"/>
        <v>128</v>
      </c>
      <c r="AD48" s="54">
        <v>24</v>
      </c>
      <c r="AE48" s="54">
        <v>35</v>
      </c>
    </row>
    <row r="49" spans="1:31" s="42" customFormat="1" ht="15.75">
      <c r="A49" s="41">
        <v>42</v>
      </c>
      <c r="B49" s="41" t="s">
        <v>45</v>
      </c>
      <c r="C49" s="58"/>
      <c r="D49" s="58"/>
      <c r="E49" s="58">
        <v>35</v>
      </c>
      <c r="F49" s="58">
        <v>1</v>
      </c>
      <c r="G49" s="58"/>
      <c r="H49" s="58">
        <v>10</v>
      </c>
      <c r="I49" s="58">
        <v>0</v>
      </c>
      <c r="J49" s="58">
        <v>10</v>
      </c>
      <c r="K49" s="41"/>
      <c r="L49" s="41"/>
      <c r="M49" s="63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58">
        <f t="shared" si="2"/>
        <v>56</v>
      </c>
      <c r="Z49" s="58"/>
      <c r="AA49" s="58">
        <v>35</v>
      </c>
      <c r="AB49" s="58">
        <v>30</v>
      </c>
      <c r="AC49" s="58">
        <f t="shared" si="3"/>
        <v>121</v>
      </c>
      <c r="AD49" s="54">
        <v>25</v>
      </c>
      <c r="AE49" s="54">
        <v>36</v>
      </c>
    </row>
    <row r="50" spans="1:31" s="42" customFormat="1" ht="15.75">
      <c r="A50" s="41">
        <v>43</v>
      </c>
      <c r="B50" s="41" t="s">
        <v>70</v>
      </c>
      <c r="C50" s="58">
        <v>20</v>
      </c>
      <c r="D50" s="58"/>
      <c r="E50" s="58">
        <v>20</v>
      </c>
      <c r="F50" s="58">
        <v>4</v>
      </c>
      <c r="G50" s="58"/>
      <c r="H50" s="58">
        <v>20</v>
      </c>
      <c r="I50" s="58">
        <v>0</v>
      </c>
      <c r="J50" s="58">
        <v>0</v>
      </c>
      <c r="K50" s="41"/>
      <c r="L50" s="41"/>
      <c r="M50" s="63"/>
      <c r="N50" s="41"/>
      <c r="O50" s="41">
        <v>20</v>
      </c>
      <c r="P50" s="41"/>
      <c r="Q50" s="41"/>
      <c r="R50" s="41"/>
      <c r="S50" s="41"/>
      <c r="T50" s="41"/>
      <c r="U50" s="41">
        <v>35</v>
      </c>
      <c r="V50" s="41"/>
      <c r="W50" s="41"/>
      <c r="X50" s="41"/>
      <c r="Y50" s="58">
        <f t="shared" si="2"/>
        <v>119</v>
      </c>
      <c r="Z50" s="58"/>
      <c r="AA50" s="58"/>
      <c r="AB50" s="58"/>
      <c r="AC50" s="58">
        <f t="shared" si="3"/>
        <v>119</v>
      </c>
      <c r="AD50" s="54">
        <v>26</v>
      </c>
      <c r="AE50" s="54">
        <v>37</v>
      </c>
    </row>
    <row r="51" spans="1:31" s="42" customFormat="1" ht="15.75">
      <c r="A51" s="41">
        <v>44</v>
      </c>
      <c r="B51" s="41" t="s">
        <v>65</v>
      </c>
      <c r="C51" s="58">
        <v>20</v>
      </c>
      <c r="D51" s="58"/>
      <c r="E51" s="58">
        <v>15</v>
      </c>
      <c r="F51" s="58"/>
      <c r="G51" s="58"/>
      <c r="H51" s="58">
        <v>20</v>
      </c>
      <c r="I51" s="58">
        <v>9</v>
      </c>
      <c r="J51" s="58">
        <v>0</v>
      </c>
      <c r="K51" s="41"/>
      <c r="L51" s="41"/>
      <c r="M51" s="63"/>
      <c r="N51" s="41"/>
      <c r="O51" s="41">
        <v>20</v>
      </c>
      <c r="P51" s="41"/>
      <c r="Q51" s="41"/>
      <c r="R51" s="41"/>
      <c r="S51" s="41"/>
      <c r="T51" s="41"/>
      <c r="U51" s="41">
        <v>30</v>
      </c>
      <c r="V51" s="41"/>
      <c r="W51" s="41"/>
      <c r="X51" s="41"/>
      <c r="Y51" s="58">
        <f t="shared" si="2"/>
        <v>114</v>
      </c>
      <c r="Z51" s="58"/>
      <c r="AA51" s="58"/>
      <c r="AB51" s="58"/>
      <c r="AC51" s="58">
        <f t="shared" si="3"/>
        <v>114</v>
      </c>
      <c r="AD51" s="54">
        <v>27</v>
      </c>
      <c r="AE51" s="65">
        <v>39</v>
      </c>
    </row>
    <row r="52" spans="1:31" s="42" customFormat="1" ht="15.75">
      <c r="A52" s="41">
        <v>45</v>
      </c>
      <c r="B52" s="41" t="s">
        <v>53</v>
      </c>
      <c r="C52" s="58">
        <v>20</v>
      </c>
      <c r="D52" s="58"/>
      <c r="E52" s="58">
        <v>10</v>
      </c>
      <c r="F52" s="58"/>
      <c r="G52" s="58"/>
      <c r="H52" s="58">
        <v>20</v>
      </c>
      <c r="I52" s="58">
        <f>3*11</f>
        <v>33</v>
      </c>
      <c r="J52" s="58">
        <v>10</v>
      </c>
      <c r="K52" s="41"/>
      <c r="L52" s="41"/>
      <c r="M52" s="63"/>
      <c r="N52" s="41"/>
      <c r="O52" s="41">
        <v>20</v>
      </c>
      <c r="P52" s="41"/>
      <c r="Q52" s="41"/>
      <c r="R52" s="41"/>
      <c r="S52" s="41"/>
      <c r="T52" s="41"/>
      <c r="U52" s="41"/>
      <c r="V52" s="41"/>
      <c r="W52" s="41"/>
      <c r="X52" s="41"/>
      <c r="Y52" s="58">
        <f t="shared" si="2"/>
        <v>113</v>
      </c>
      <c r="Z52" s="58"/>
      <c r="AA52" s="58"/>
      <c r="AB52" s="58"/>
      <c r="AC52" s="58">
        <f t="shared" si="3"/>
        <v>113</v>
      </c>
      <c r="AD52" s="54">
        <v>28</v>
      </c>
      <c r="AE52" s="54">
        <v>40</v>
      </c>
    </row>
    <row r="53" spans="1:31" s="42" customFormat="1" ht="15.75">
      <c r="A53" s="41">
        <v>46</v>
      </c>
      <c r="B53" s="41" t="s">
        <v>68</v>
      </c>
      <c r="C53" s="58"/>
      <c r="D53" s="58"/>
      <c r="E53" s="58">
        <v>0</v>
      </c>
      <c r="F53" s="58"/>
      <c r="G53" s="58"/>
      <c r="H53" s="58">
        <v>10</v>
      </c>
      <c r="I53" s="58">
        <f>3*29</f>
        <v>87</v>
      </c>
      <c r="J53" s="58">
        <v>10</v>
      </c>
      <c r="K53" s="41"/>
      <c r="L53" s="41"/>
      <c r="M53" s="63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58">
        <f t="shared" si="2"/>
        <v>107</v>
      </c>
      <c r="Z53" s="58"/>
      <c r="AA53" s="58"/>
      <c r="AB53" s="58"/>
      <c r="AC53" s="58">
        <f t="shared" si="3"/>
        <v>107</v>
      </c>
      <c r="AD53" s="54">
        <v>29</v>
      </c>
      <c r="AE53" s="54">
        <v>41</v>
      </c>
    </row>
    <row r="54" spans="1:31" s="42" customFormat="1" ht="15.75">
      <c r="A54" s="41">
        <v>47</v>
      </c>
      <c r="B54" s="41" t="s">
        <v>54</v>
      </c>
      <c r="C54" s="58">
        <v>20</v>
      </c>
      <c r="D54" s="58"/>
      <c r="E54" s="58">
        <v>5</v>
      </c>
      <c r="F54" s="58"/>
      <c r="G54" s="58"/>
      <c r="H54" s="58">
        <v>10</v>
      </c>
      <c r="I54" s="58">
        <f>3*5</f>
        <v>15</v>
      </c>
      <c r="J54" s="58">
        <v>0</v>
      </c>
      <c r="K54" s="41"/>
      <c r="L54" s="41"/>
      <c r="M54" s="63"/>
      <c r="N54" s="41"/>
      <c r="O54" s="41">
        <v>20</v>
      </c>
      <c r="P54" s="41">
        <v>30</v>
      </c>
      <c r="Q54" s="41"/>
      <c r="R54" s="41"/>
      <c r="S54" s="41"/>
      <c r="T54" s="41"/>
      <c r="U54" s="41"/>
      <c r="V54" s="41"/>
      <c r="W54" s="41"/>
      <c r="X54" s="41"/>
      <c r="Y54" s="58">
        <f t="shared" si="2"/>
        <v>100</v>
      </c>
      <c r="Z54" s="58"/>
      <c r="AA54" s="58"/>
      <c r="AB54" s="58"/>
      <c r="AC54" s="58">
        <f t="shared" si="3"/>
        <v>100</v>
      </c>
      <c r="AD54" s="54">
        <v>30</v>
      </c>
      <c r="AE54" s="54">
        <v>42</v>
      </c>
    </row>
    <row r="55" spans="1:31" s="42" customFormat="1" ht="15.75">
      <c r="A55" s="41">
        <v>48</v>
      </c>
      <c r="B55" s="41" t="s">
        <v>72</v>
      </c>
      <c r="C55" s="58">
        <v>20</v>
      </c>
      <c r="D55" s="58"/>
      <c r="E55" s="58">
        <v>5</v>
      </c>
      <c r="F55" s="58">
        <v>3</v>
      </c>
      <c r="G55" s="58"/>
      <c r="H55" s="58">
        <v>20</v>
      </c>
      <c r="I55" s="58">
        <f>3*7</f>
        <v>21</v>
      </c>
      <c r="J55" s="58">
        <v>10</v>
      </c>
      <c r="K55" s="41"/>
      <c r="L55" s="41"/>
      <c r="M55" s="63"/>
      <c r="N55" s="41"/>
      <c r="O55" s="41">
        <v>20</v>
      </c>
      <c r="P55" s="41"/>
      <c r="Q55" s="41"/>
      <c r="R55" s="41"/>
      <c r="S55" s="41"/>
      <c r="T55" s="41"/>
      <c r="U55" s="41"/>
      <c r="V55" s="41"/>
      <c r="W55" s="41"/>
      <c r="X55" s="41"/>
      <c r="Y55" s="58">
        <f t="shared" si="2"/>
        <v>99</v>
      </c>
      <c r="Z55" s="58"/>
      <c r="AA55" s="58"/>
      <c r="AB55" s="58"/>
      <c r="AC55" s="58">
        <f t="shared" si="3"/>
        <v>99</v>
      </c>
      <c r="AD55" s="54">
        <v>31</v>
      </c>
      <c r="AE55" s="54">
        <v>43</v>
      </c>
    </row>
    <row r="56" spans="1:31" s="42" customFormat="1" ht="47.25">
      <c r="A56" s="41">
        <v>49</v>
      </c>
      <c r="B56" s="41" t="s">
        <v>69</v>
      </c>
      <c r="C56" s="58"/>
      <c r="D56" s="58"/>
      <c r="E56" s="58">
        <v>10</v>
      </c>
      <c r="F56" s="58"/>
      <c r="G56" s="58"/>
      <c r="H56" s="58">
        <v>20</v>
      </c>
      <c r="I56" s="58">
        <v>3</v>
      </c>
      <c r="J56" s="58">
        <v>10</v>
      </c>
      <c r="K56" s="41"/>
      <c r="L56" s="41"/>
      <c r="M56" s="63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58">
        <f t="shared" si="2"/>
        <v>43</v>
      </c>
      <c r="Z56" s="58"/>
      <c r="AA56" s="58"/>
      <c r="AB56" s="58">
        <v>50</v>
      </c>
      <c r="AC56" s="58">
        <f t="shared" si="3"/>
        <v>93</v>
      </c>
      <c r="AD56" s="54">
        <v>32</v>
      </c>
      <c r="AE56" s="54">
        <v>44</v>
      </c>
    </row>
    <row r="57" spans="1:31" s="42" customFormat="1" ht="15.75">
      <c r="A57" s="41">
        <v>50</v>
      </c>
      <c r="B57" s="41" t="s">
        <v>41</v>
      </c>
      <c r="C57" s="58">
        <v>20</v>
      </c>
      <c r="D57" s="58"/>
      <c r="E57" s="58">
        <v>0</v>
      </c>
      <c r="F57" s="58"/>
      <c r="G57" s="58"/>
      <c r="H57" s="58">
        <v>10</v>
      </c>
      <c r="I57" s="58">
        <v>0</v>
      </c>
      <c r="J57" s="58">
        <v>0</v>
      </c>
      <c r="K57" s="41">
        <v>20</v>
      </c>
      <c r="L57" s="41"/>
      <c r="M57" s="63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58">
        <f t="shared" si="2"/>
        <v>50</v>
      </c>
      <c r="Z57" s="58"/>
      <c r="AA57" s="58"/>
      <c r="AB57" s="58">
        <v>30</v>
      </c>
      <c r="AC57" s="58">
        <f t="shared" si="3"/>
        <v>80</v>
      </c>
      <c r="AD57" s="54">
        <v>33</v>
      </c>
      <c r="AE57" s="54">
        <v>45</v>
      </c>
    </row>
    <row r="58" spans="1:31" s="42" customFormat="1" ht="15.75">
      <c r="A58" s="41">
        <v>51</v>
      </c>
      <c r="B58" s="41" t="s">
        <v>51</v>
      </c>
      <c r="C58" s="58"/>
      <c r="D58" s="58"/>
      <c r="E58" s="58">
        <v>0</v>
      </c>
      <c r="F58" s="58"/>
      <c r="G58" s="58"/>
      <c r="H58" s="58">
        <v>10</v>
      </c>
      <c r="I58" s="58">
        <v>9</v>
      </c>
      <c r="J58" s="58">
        <v>10</v>
      </c>
      <c r="K58" s="41"/>
      <c r="L58" s="41"/>
      <c r="M58" s="63"/>
      <c r="N58" s="41"/>
      <c r="O58" s="41">
        <v>20</v>
      </c>
      <c r="P58" s="41"/>
      <c r="Q58" s="41"/>
      <c r="R58" s="41"/>
      <c r="S58" s="41"/>
      <c r="T58" s="41"/>
      <c r="U58" s="41"/>
      <c r="V58" s="41"/>
      <c r="W58" s="41"/>
      <c r="X58" s="41"/>
      <c r="Y58" s="58">
        <f>C58+D58+E58+F58+G58+H58+I58+J58+K58+L58+M58+N58+O58+P58+Q58+R58+S58+T58+U58+V58+W58+X58</f>
        <v>49</v>
      </c>
      <c r="Z58" s="58">
        <v>30</v>
      </c>
      <c r="AA58" s="58"/>
      <c r="AB58" s="58"/>
      <c r="AC58" s="58">
        <f>Y58+Z58+AA58+AB58</f>
        <v>79</v>
      </c>
      <c r="AD58" s="54">
        <v>34</v>
      </c>
      <c r="AE58" s="54">
        <v>46</v>
      </c>
    </row>
    <row r="59" spans="1:31" s="42" customFormat="1" ht="15.75">
      <c r="A59" s="41">
        <v>52</v>
      </c>
      <c r="B59" s="41" t="s">
        <v>67</v>
      </c>
      <c r="C59" s="58">
        <v>20</v>
      </c>
      <c r="D59" s="58"/>
      <c r="E59" s="58">
        <v>15</v>
      </c>
      <c r="F59" s="58">
        <v>2</v>
      </c>
      <c r="G59" s="58"/>
      <c r="H59" s="58">
        <v>10</v>
      </c>
      <c r="I59" s="58">
        <v>0</v>
      </c>
      <c r="J59" s="58">
        <v>10</v>
      </c>
      <c r="K59" s="41"/>
      <c r="L59" s="41"/>
      <c r="M59" s="63"/>
      <c r="N59" s="41"/>
      <c r="O59" s="41">
        <v>20</v>
      </c>
      <c r="P59" s="41"/>
      <c r="Q59" s="41"/>
      <c r="R59" s="41"/>
      <c r="S59" s="41"/>
      <c r="T59" s="41"/>
      <c r="U59" s="41"/>
      <c r="V59" s="41"/>
      <c r="W59" s="41"/>
      <c r="X59" s="41"/>
      <c r="Y59" s="58">
        <f t="shared" si="2"/>
        <v>77</v>
      </c>
      <c r="Z59" s="58"/>
      <c r="AA59" s="58"/>
      <c r="AB59" s="58"/>
      <c r="AC59" s="58">
        <f t="shared" si="3"/>
        <v>77</v>
      </c>
      <c r="AD59" s="54">
        <v>35</v>
      </c>
      <c r="AE59" s="54">
        <v>47</v>
      </c>
    </row>
    <row r="60" spans="1:31" s="42" customFormat="1" ht="15.75">
      <c r="A60" s="41">
        <v>53</v>
      </c>
      <c r="B60" s="41" t="s">
        <v>71</v>
      </c>
      <c r="C60" s="58"/>
      <c r="D60" s="58"/>
      <c r="E60" s="58">
        <v>10</v>
      </c>
      <c r="F60" s="58"/>
      <c r="G60" s="58"/>
      <c r="H60" s="58">
        <v>10</v>
      </c>
      <c r="I60" s="58">
        <f>12*3</f>
        <v>36</v>
      </c>
      <c r="J60" s="58">
        <v>0</v>
      </c>
      <c r="K60" s="41"/>
      <c r="L60" s="41"/>
      <c r="M60" s="63"/>
      <c r="N60" s="41"/>
      <c r="O60" s="41">
        <v>20</v>
      </c>
      <c r="P60" s="41"/>
      <c r="Q60" s="41"/>
      <c r="R60" s="41"/>
      <c r="S60" s="41"/>
      <c r="T60" s="41"/>
      <c r="U60" s="41"/>
      <c r="V60" s="41"/>
      <c r="W60" s="41"/>
      <c r="X60" s="41"/>
      <c r="Y60" s="58">
        <f t="shared" si="2"/>
        <v>76</v>
      </c>
      <c r="Z60" s="58"/>
      <c r="AA60" s="58"/>
      <c r="AB60" s="58"/>
      <c r="AC60" s="58">
        <f t="shared" si="3"/>
        <v>76</v>
      </c>
      <c r="AD60" s="54">
        <v>36</v>
      </c>
      <c r="AE60" s="54">
        <v>48</v>
      </c>
    </row>
    <row r="61" spans="1:31" s="42" customFormat="1" ht="15.75">
      <c r="A61" s="41">
        <v>54</v>
      </c>
      <c r="B61" s="41" t="s">
        <v>36</v>
      </c>
      <c r="C61" s="58"/>
      <c r="D61" s="58"/>
      <c r="E61" s="58">
        <v>5</v>
      </c>
      <c r="F61" s="58"/>
      <c r="G61" s="58"/>
      <c r="H61" s="58">
        <v>20</v>
      </c>
      <c r="I61" s="58">
        <v>0</v>
      </c>
      <c r="J61" s="58">
        <v>10</v>
      </c>
      <c r="K61" s="41"/>
      <c r="L61" s="41"/>
      <c r="M61" s="63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58">
        <f t="shared" si="2"/>
        <v>35</v>
      </c>
      <c r="Z61" s="58"/>
      <c r="AA61" s="58"/>
      <c r="AB61" s="58">
        <v>35</v>
      </c>
      <c r="AC61" s="58">
        <f t="shared" si="3"/>
        <v>70</v>
      </c>
      <c r="AD61" s="54">
        <v>37</v>
      </c>
      <c r="AE61" s="54">
        <v>49</v>
      </c>
    </row>
    <row r="62" spans="1:31" s="42" customFormat="1" ht="15.75">
      <c r="A62" s="41">
        <v>55</v>
      </c>
      <c r="B62" s="41" t="s">
        <v>40</v>
      </c>
      <c r="C62" s="58">
        <v>20</v>
      </c>
      <c r="D62" s="58"/>
      <c r="E62" s="58">
        <v>10</v>
      </c>
      <c r="F62" s="58"/>
      <c r="G62" s="58"/>
      <c r="H62" s="58">
        <v>10</v>
      </c>
      <c r="I62" s="58">
        <v>9</v>
      </c>
      <c r="J62" s="58">
        <v>0</v>
      </c>
      <c r="K62" s="41"/>
      <c r="L62" s="41"/>
      <c r="M62" s="63"/>
      <c r="N62" s="41"/>
      <c r="O62" s="41">
        <v>20</v>
      </c>
      <c r="P62" s="41"/>
      <c r="Q62" s="41"/>
      <c r="R62" s="41"/>
      <c r="S62" s="41"/>
      <c r="T62" s="41"/>
      <c r="U62" s="41"/>
      <c r="V62" s="41"/>
      <c r="W62" s="41"/>
      <c r="X62" s="41"/>
      <c r="Y62" s="58">
        <f t="shared" si="2"/>
        <v>69</v>
      </c>
      <c r="Z62" s="58"/>
      <c r="AA62" s="58"/>
      <c r="AB62" s="58"/>
      <c r="AC62" s="58">
        <f t="shared" si="3"/>
        <v>69</v>
      </c>
      <c r="AD62" s="54">
        <v>38</v>
      </c>
      <c r="AE62" s="54">
        <v>50</v>
      </c>
    </row>
    <row r="63" spans="1:31" s="42" customFormat="1" ht="15.75">
      <c r="A63" s="41">
        <v>56</v>
      </c>
      <c r="B63" s="41" t="s">
        <v>48</v>
      </c>
      <c r="C63" s="58"/>
      <c r="D63" s="58"/>
      <c r="E63" s="58">
        <v>0</v>
      </c>
      <c r="F63" s="58"/>
      <c r="G63" s="58"/>
      <c r="H63" s="58">
        <v>30</v>
      </c>
      <c r="I63" s="58">
        <v>9</v>
      </c>
      <c r="J63" s="58">
        <v>10</v>
      </c>
      <c r="K63" s="41"/>
      <c r="L63" s="41"/>
      <c r="M63" s="63"/>
      <c r="N63" s="41"/>
      <c r="O63" s="41">
        <v>20</v>
      </c>
      <c r="P63" s="41"/>
      <c r="Q63" s="41"/>
      <c r="R63" s="41"/>
      <c r="S63" s="41"/>
      <c r="T63" s="41"/>
      <c r="U63" s="41"/>
      <c r="V63" s="41"/>
      <c r="W63" s="41"/>
      <c r="X63" s="41"/>
      <c r="Y63" s="58">
        <f t="shared" si="2"/>
        <v>69</v>
      </c>
      <c r="Z63" s="58"/>
      <c r="AA63" s="58"/>
      <c r="AB63" s="58"/>
      <c r="AC63" s="58">
        <f t="shared" si="3"/>
        <v>69</v>
      </c>
      <c r="AD63" s="54">
        <v>38</v>
      </c>
      <c r="AE63" s="54">
        <v>50</v>
      </c>
    </row>
    <row r="64" spans="1:31" s="42" customFormat="1" ht="15.75">
      <c r="A64" s="41">
        <v>57</v>
      </c>
      <c r="B64" s="41" t="s">
        <v>44</v>
      </c>
      <c r="C64" s="58"/>
      <c r="D64" s="58"/>
      <c r="E64" s="58">
        <v>0</v>
      </c>
      <c r="F64" s="58"/>
      <c r="G64" s="58"/>
      <c r="H64" s="58">
        <v>10</v>
      </c>
      <c r="I64" s="58">
        <v>12</v>
      </c>
      <c r="J64" s="58">
        <v>10</v>
      </c>
      <c r="K64" s="41"/>
      <c r="L64" s="41"/>
      <c r="M64" s="63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58">
        <f t="shared" si="2"/>
        <v>32</v>
      </c>
      <c r="Z64" s="58"/>
      <c r="AA64" s="58"/>
      <c r="AB64" s="58">
        <v>30</v>
      </c>
      <c r="AC64" s="58">
        <f t="shared" si="3"/>
        <v>62</v>
      </c>
      <c r="AD64" s="54">
        <v>39</v>
      </c>
      <c r="AE64" s="54">
        <v>52</v>
      </c>
    </row>
    <row r="65" spans="1:31" s="42" customFormat="1" ht="15.75">
      <c r="A65" s="41">
        <v>58</v>
      </c>
      <c r="B65" s="41" t="s">
        <v>62</v>
      </c>
      <c r="C65" s="58">
        <v>20</v>
      </c>
      <c r="D65" s="58"/>
      <c r="E65" s="58">
        <v>0</v>
      </c>
      <c r="F65" s="58"/>
      <c r="G65" s="58"/>
      <c r="H65" s="58">
        <v>10</v>
      </c>
      <c r="I65" s="58">
        <v>15</v>
      </c>
      <c r="J65" s="58"/>
      <c r="K65" s="41"/>
      <c r="L65" s="41"/>
      <c r="M65" s="63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58">
        <f t="shared" si="2"/>
        <v>45</v>
      </c>
      <c r="Z65" s="58"/>
      <c r="AA65" s="58"/>
      <c r="AB65" s="58"/>
      <c r="AC65" s="58">
        <f t="shared" si="3"/>
        <v>45</v>
      </c>
      <c r="AD65" s="54">
        <v>40</v>
      </c>
      <c r="AE65" s="54">
        <v>53</v>
      </c>
    </row>
    <row r="66" spans="1:31" s="42" customFormat="1" ht="15.75">
      <c r="A66" s="41">
        <v>59</v>
      </c>
      <c r="B66" s="41" t="s">
        <v>50</v>
      </c>
      <c r="C66" s="58">
        <v>20</v>
      </c>
      <c r="D66" s="58"/>
      <c r="E66" s="58">
        <v>5</v>
      </c>
      <c r="F66" s="58"/>
      <c r="G66" s="58"/>
      <c r="H66" s="58">
        <v>10</v>
      </c>
      <c r="I66" s="58">
        <v>3</v>
      </c>
      <c r="J66" s="58"/>
      <c r="K66" s="41"/>
      <c r="L66" s="41"/>
      <c r="M66" s="63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58">
        <f t="shared" si="2"/>
        <v>38</v>
      </c>
      <c r="Z66" s="58"/>
      <c r="AA66" s="58"/>
      <c r="AB66" s="58"/>
      <c r="AC66" s="58">
        <f t="shared" si="3"/>
        <v>38</v>
      </c>
      <c r="AD66" s="54">
        <v>41</v>
      </c>
      <c r="AE66" s="54">
        <v>55</v>
      </c>
    </row>
    <row r="67" spans="1:31" s="42" customFormat="1" ht="15.75">
      <c r="A67" s="41">
        <v>60</v>
      </c>
      <c r="B67" s="41" t="s">
        <v>64</v>
      </c>
      <c r="C67" s="58"/>
      <c r="D67" s="58"/>
      <c r="E67" s="58">
        <v>5</v>
      </c>
      <c r="F67" s="58">
        <v>2</v>
      </c>
      <c r="G67" s="58"/>
      <c r="H67" s="58">
        <v>10</v>
      </c>
      <c r="I67" s="58"/>
      <c r="J67" s="58"/>
      <c r="K67" s="41"/>
      <c r="L67" s="41"/>
      <c r="M67" s="63"/>
      <c r="N67" s="41"/>
      <c r="O67" s="41">
        <v>20</v>
      </c>
      <c r="P67" s="41"/>
      <c r="Q67" s="41"/>
      <c r="R67" s="41"/>
      <c r="S67" s="41"/>
      <c r="T67" s="41"/>
      <c r="U67" s="41"/>
      <c r="V67" s="41"/>
      <c r="W67" s="41"/>
      <c r="X67" s="41"/>
      <c r="Y67" s="58">
        <f t="shared" si="2"/>
        <v>37</v>
      </c>
      <c r="Z67" s="58"/>
      <c r="AA67" s="58"/>
      <c r="AB67" s="58"/>
      <c r="AC67" s="58">
        <f t="shared" si="3"/>
        <v>37</v>
      </c>
      <c r="AD67" s="65">
        <v>42</v>
      </c>
      <c r="AE67" s="65">
        <v>56</v>
      </c>
    </row>
    <row r="68" spans="1:31" s="42" customFormat="1" ht="30.75" customHeight="1">
      <c r="A68" s="41">
        <v>61</v>
      </c>
      <c r="B68" s="41" t="s">
        <v>76</v>
      </c>
      <c r="C68" s="58"/>
      <c r="D68" s="58"/>
      <c r="E68" s="58"/>
      <c r="F68" s="58"/>
      <c r="G68" s="58"/>
      <c r="H68" s="58">
        <v>10</v>
      </c>
      <c r="I68" s="58"/>
      <c r="J68" s="58"/>
      <c r="K68" s="41"/>
      <c r="L68" s="41"/>
      <c r="M68" s="63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101">
        <f t="shared" si="2"/>
        <v>10</v>
      </c>
      <c r="Z68" s="58"/>
      <c r="AA68" s="58"/>
      <c r="AB68" s="58"/>
      <c r="AC68" s="101">
        <f t="shared" si="3"/>
        <v>10</v>
      </c>
      <c r="AD68" s="54">
        <v>43</v>
      </c>
      <c r="AE68" s="54">
        <v>57</v>
      </c>
    </row>
    <row r="70" ht="15">
      <c r="B70" t="s">
        <v>111</v>
      </c>
    </row>
  </sheetData>
  <sheetProtection/>
  <autoFilter ref="AC1:AC70"/>
  <mergeCells count="35">
    <mergeCell ref="AB4:AB5"/>
    <mergeCell ref="AC4:AC5"/>
    <mergeCell ref="AD4:AD5"/>
    <mergeCell ref="AE4:AE5"/>
    <mergeCell ref="AA2:AA3"/>
    <mergeCell ref="AB2:AB3"/>
    <mergeCell ref="AC2:AC3"/>
    <mergeCell ref="AD2:AD3"/>
    <mergeCell ref="AE2:AE3"/>
    <mergeCell ref="Z2:Z3"/>
    <mergeCell ref="X4:X5"/>
    <mergeCell ref="Y4:Y5"/>
    <mergeCell ref="Z4:Z5"/>
    <mergeCell ref="H4:H5"/>
    <mergeCell ref="AA4:AA5"/>
    <mergeCell ref="J2:V2"/>
    <mergeCell ref="K3:O3"/>
    <mergeCell ref="K5:O5"/>
    <mergeCell ref="V4:V5"/>
    <mergeCell ref="B2:B5"/>
    <mergeCell ref="A1:AE1"/>
    <mergeCell ref="A2:A5"/>
    <mergeCell ref="C2:I2"/>
    <mergeCell ref="W2:X2"/>
    <mergeCell ref="Y2:Y3"/>
    <mergeCell ref="W4:W5"/>
    <mergeCell ref="P3:U3"/>
    <mergeCell ref="C4:C5"/>
    <mergeCell ref="D4:D5"/>
    <mergeCell ref="E4:E5"/>
    <mergeCell ref="G4:G5"/>
    <mergeCell ref="J4:J5"/>
    <mergeCell ref="P5:U5"/>
    <mergeCell ref="F4:F5"/>
    <mergeCell ref="I4:I5"/>
  </mergeCells>
  <hyperlinks>
    <hyperlink ref="B22" r:id="rId1" tooltip="http://krskstate.ru/msu/terdel/0/doc/51" display="г. Ачинск"/>
    <hyperlink ref="B9" r:id="rId2" tooltip="http://krskstate.ru/msu/terdel/0/doc/8" display="г. Боготол"/>
    <hyperlink ref="B11" r:id="rId3" tooltip="http://krskstate.ru/msu/terdel/0/doc/4" display="г. Бородино"/>
    <hyperlink ref="B13" r:id="rId4" tooltip="http://krskstate.ru/msu/terdel/0/doc/22" display="г. Дивногорск"/>
    <hyperlink ref="B15" r:id="rId5" tooltip="http://krskstate.ru/msu/terdel/0/doc/6" display="г. Канск"/>
    <hyperlink ref="B8" r:id="rId6" tooltip="http://krskstate.ru/msu/terdel/0/doc/2" display="г. Красноярск"/>
    <hyperlink ref="B16" r:id="rId7" tooltip="http://krskstate.ru/msu/terdel/0/doc/52" display="г. Лесосибирск"/>
    <hyperlink ref="B10" r:id="rId8" tooltip="http://krskstate.ru/msu/terdel/0/doc/42" display="г. Минусинск"/>
    <hyperlink ref="B12" r:id="rId9" tooltip="http://krskstate.ru/msu/terdel/0/doc/50" display="г. Назарово"/>
    <hyperlink ref="B21" r:id="rId10" tooltip="http://krskstate.ru/msu/terdel/0/doc/5" display="г. Сосновоборск"/>
    <hyperlink ref="B7" r:id="rId11" tooltip="http://krskstate.ru/msu/terdel/0/doc/53" display="г. Шарыпово"/>
    <hyperlink ref="B14" r:id="rId12" tooltip="http://krskstate.ru/msu/terdel/0/doc/63" display="ЗАТО г. Железногорск"/>
    <hyperlink ref="B18" r:id="rId13" tooltip="http://krskstate.ru/msu/terdel/0/doc/64" display="ЗАТО г. Зеленогорск"/>
    <hyperlink ref="B33" r:id="rId14" tooltip="http://krskstate.ru/msu/terdel/0/doc/12" display="Абанский район"/>
    <hyperlink ref="B61" r:id="rId15" tooltip="http://krskstate.ru/msu/terdel/0/doc/60" display="Ачинский район"/>
    <hyperlink ref="B35" r:id="rId16" tooltip="http://krskstate.ru/msu/terdel/0/doc/25" display="Балахтинский район"/>
    <hyperlink ref="B39" r:id="rId17" tooltip="http://krskstate.ru/msu/terdel/0/doc/34" display="Березовский район"/>
    <hyperlink ref="B47" r:id="rId18" tooltip="http://krskstate.ru/msu/terdel/0/doc/17" display="Бирилюсский район"/>
    <hyperlink ref="B62" r:id="rId19" tooltip="http://krskstate.ru/msu/terdel/0/doc/15" display="Боготольский район"/>
    <hyperlink ref="B57" r:id="rId20" tooltip="http://krskstate.ru/msu/terdel/0/doc/44" display="Богучанский район"/>
    <hyperlink ref="B38" r:id="rId21" tooltip="http://krskstate.ru/msu/terdel/0/doc/16" display="Большемуртинский район"/>
    <hyperlink ref="B46" r:id="rId22" tooltip="http://krskstate.ru/msu/terdel/0/doc/9" display="Большеулуйский район"/>
    <hyperlink ref="B64" r:id="rId23" tooltip="http://krskstate.ru/msu/terdel/0/doc/20" display="Дзержинский район"/>
    <hyperlink ref="B49" r:id="rId24" tooltip="http://krskstate.ru/msu/terdel/0/doc/56" display="Емельяновский район"/>
    <hyperlink ref="B31" r:id="rId25" tooltip="http://krskstate.ru/msu/terdel/0/doc/55" display="Енисейский район"/>
    <hyperlink ref="B37" r:id="rId26" tooltip="http://krskstate.ru/msu/terdel/0/doc/24" display="Ермаковский район"/>
    <hyperlink ref="B63" r:id="rId27" tooltip="http://krskstate.ru/msu/terdel/0/doc/36" display="Идринский район"/>
    <hyperlink ref="B27" r:id="rId28" tooltip="http://krskstate.ru/msu/terdel/0/doc/18" display="Иланский район"/>
    <hyperlink ref="B66" r:id="rId29" tooltip="http://krskstate.ru/msu/terdel/0/doc/40" display="Ирбейский район"/>
    <hyperlink ref="B58" r:id="rId30" tooltip="http://krskstate.ru/msu/terdel/0/doc/29" display="Казачинский район"/>
    <hyperlink ref="B44" r:id="rId31" tooltip="http://krskstate.ru/msu/terdel/0/doc/30" display="Канский район"/>
    <hyperlink ref="B52" r:id="rId32" tooltip="http://krskstate.ru/msu/terdel/0/doc/45" display="Каратузский район"/>
    <hyperlink ref="B54" r:id="rId33" tooltip="http://krskstate.ru/msu/terdel/0/doc/46" display="Кежемский район"/>
    <hyperlink ref="B45" r:id="rId34" tooltip="http://krskstate.ru/msu/terdel/0/doc/28" display="Козульский район"/>
    <hyperlink ref="B28" r:id="rId35" tooltip="http://krskstate.ru/msu/terdel/0/doc/37" display="Краснотуранский район"/>
    <hyperlink ref="B34" r:id="rId36" tooltip="http://krskstate.ru/msu/terdel/0/doc/27" display="Курагинский район"/>
    <hyperlink ref="B32" r:id="rId37" tooltip="http://krskstate.ru/msu/terdel/0/doc/13" display="Манский район"/>
    <hyperlink ref="B30" r:id="rId38" tooltip="http://krskstate.ru/msu/terdel/0/doc/33" display="Минусинский район"/>
    <hyperlink ref="B41" r:id="rId39" tooltip="http://krskstate.ru/msu/terdel/0/doc/54" display="Мотыгинский район"/>
    <hyperlink ref="B29" r:id="rId40" tooltip="http://krskstate.ru/msu/terdel/0/doc/47" display="Назаровский район"/>
    <hyperlink ref="B65" r:id="rId41" tooltip="http://krskstate.ru/msu/terdel/0/doc/10" display="Нижнеингашский район"/>
    <hyperlink ref="B42" r:id="rId42" tooltip="http://krskstate.ru/msu/terdel/0/doc/23" display="Новоселовский район"/>
    <hyperlink ref="B67" r:id="rId43" tooltip="http://krskstate.ru/msu/terdel/0/doc/41" display="Партизанский район"/>
    <hyperlink ref="B51" r:id="rId44" tooltip="http://krskstate.ru/msu/terdel/0/doc/32" display="Рыбинский район"/>
    <hyperlink ref="B26" r:id="rId45" tooltip="http://krskstate.ru/msu/terdel/0/doc/26" display="Саянский район"/>
    <hyperlink ref="B59" r:id="rId46" tooltip="http://krskstate.ru/msu/terdel/0/doc/31" display="Северо-Енисейский район"/>
    <hyperlink ref="B53" r:id="rId47" tooltip="http://krskstate.ru/msu/terdel/0/doc/38" display="Сухобузимский район"/>
    <hyperlink ref="B56" r:id="rId48" tooltip="http://krskstate.ru/msu/terdel/0/doc/58" display="Таймырский Долгано-Ненецкий муниципальный район"/>
    <hyperlink ref="B50" r:id="rId49" tooltip="http://krskstate.ru/msu/terdel/0/doc/48" display="Тасеевский район"/>
    <hyperlink ref="B60" r:id="rId50" tooltip="http://krskstate.ru/msu/terdel/0/doc/21" display="Туруханский район"/>
    <hyperlink ref="B55" r:id="rId51" tooltip="http://krskstate.ru/msu/terdel/0/doc/49" display="Тюхтетский район"/>
    <hyperlink ref="B43" r:id="rId52" tooltip="http://krskstate.ru/msu/terdel/0/doc/35" display="Ужурский район"/>
    <hyperlink ref="B40" r:id="rId53" tooltip="http://krskstate.ru/msu/terdel/0/doc/39" display="Уярский район"/>
    <hyperlink ref="B25" r:id="rId54" tooltip="http://krskstate.ru/msu/terdel/0/doc/14" display="Шушенский район"/>
    <hyperlink ref="B68" r:id="rId55" tooltip="http://krskstate.ru/msu/terdel/0/doc/59" display="Эвенкийский муниципальный район"/>
    <hyperlink ref="B36" r:id="rId56" tooltip="http://krskstate.ru/msu/terdel/0/doc/19" display="Пировский муниципальный округ"/>
    <hyperlink ref="B48" r:id="rId57" tooltip="http://krskstate.ru/msu/terdel/0/doc/57" display="Шарыповский муниципальный округ"/>
    <hyperlink ref="B19" r:id="rId58" tooltip="http://krskstate.ru/msu/terdel/0/doc/7" display="г. Енисейск"/>
    <hyperlink ref="B20" r:id="rId59" tooltip="http://krskstate.ru/msu/terdel/0/doc/11" display="г. Норильск"/>
    <hyperlink ref="B23" r:id="rId60" tooltip="http://krskstate.ru/msu/terdel/0/doc/62" display="ЗАТО п. Солнечный"/>
    <hyperlink ref="B17" r:id="rId61" tooltip="http://krskstate.ru/msu/terdel/0/doc/61" display="п. Кедровый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3.140625" style="0" bestFit="1" customWidth="1"/>
    <col min="2" max="2" width="16.7109375" style="18" customWidth="1"/>
    <col min="3" max="3" width="15.57421875" style="18" customWidth="1"/>
    <col min="4" max="4" width="18.28125" style="18" customWidth="1"/>
  </cols>
  <sheetData>
    <row r="1" spans="1:4" ht="60.75" thickBot="1">
      <c r="A1" s="31" t="s">
        <v>102</v>
      </c>
      <c r="B1" s="27" t="s">
        <v>103</v>
      </c>
      <c r="C1" s="21" t="s">
        <v>104</v>
      </c>
      <c r="D1" s="22" t="s">
        <v>105</v>
      </c>
    </row>
    <row r="2" spans="1:4" ht="12" customHeight="1">
      <c r="A2" s="32" t="s">
        <v>18</v>
      </c>
      <c r="B2" s="28">
        <v>10373</v>
      </c>
      <c r="C2" s="20">
        <v>20700</v>
      </c>
      <c r="D2" s="23">
        <v>4708</v>
      </c>
    </row>
    <row r="3" spans="1:4" ht="15">
      <c r="A3" s="33" t="s">
        <v>19</v>
      </c>
      <c r="B3" s="29">
        <v>19819</v>
      </c>
      <c r="C3" s="19">
        <v>3368</v>
      </c>
      <c r="D3" s="24">
        <v>899</v>
      </c>
    </row>
    <row r="4" spans="1:4" ht="15">
      <c r="A4" s="33" t="s">
        <v>20</v>
      </c>
      <c r="B4" s="29">
        <v>16061</v>
      </c>
      <c r="C4" s="19">
        <v>2427</v>
      </c>
      <c r="D4" s="24">
        <v>770</v>
      </c>
    </row>
    <row r="5" spans="1:4" ht="15">
      <c r="A5" s="33" t="s">
        <v>21</v>
      </c>
      <c r="B5" s="29">
        <v>33414</v>
      </c>
      <c r="C5" s="19">
        <v>7818</v>
      </c>
      <c r="D5" s="24">
        <v>1738</v>
      </c>
    </row>
    <row r="6" spans="1:4" ht="15">
      <c r="A6" s="33" t="s">
        <v>22</v>
      </c>
      <c r="B6" s="29">
        <v>17805</v>
      </c>
      <c r="C6" s="19">
        <v>3267</v>
      </c>
      <c r="D6" s="24">
        <v>856</v>
      </c>
    </row>
    <row r="7" spans="1:4" ht="15">
      <c r="A7" s="33" t="s">
        <v>23</v>
      </c>
      <c r="B7" s="29">
        <v>89111</v>
      </c>
      <c r="C7" s="19">
        <v>17416</v>
      </c>
      <c r="D7" s="24">
        <v>4268</v>
      </c>
    </row>
    <row r="8" spans="1:4" ht="15">
      <c r="A8" s="33" t="s">
        <v>24</v>
      </c>
      <c r="B8" s="29">
        <v>1096086</v>
      </c>
      <c r="C8" s="19">
        <v>254815</v>
      </c>
      <c r="D8" s="24">
        <v>38642</v>
      </c>
    </row>
    <row r="9" spans="1:4" ht="15">
      <c r="A9" s="33" t="s">
        <v>25</v>
      </c>
      <c r="B9" s="29">
        <v>64092</v>
      </c>
      <c r="C9" s="19">
        <v>12119</v>
      </c>
      <c r="D9" s="24">
        <v>2930</v>
      </c>
    </row>
    <row r="10" spans="1:4" ht="15">
      <c r="A10" s="33" t="s">
        <v>26</v>
      </c>
      <c r="B10" s="29">
        <v>70902</v>
      </c>
      <c r="C10" s="19">
        <v>13284</v>
      </c>
      <c r="D10" s="24">
        <v>3408</v>
      </c>
    </row>
    <row r="11" spans="1:4" ht="15">
      <c r="A11" s="33" t="s">
        <v>27</v>
      </c>
      <c r="B11" s="29">
        <v>49825</v>
      </c>
      <c r="C11" s="19">
        <v>8081</v>
      </c>
      <c r="D11" s="24">
        <v>2041</v>
      </c>
    </row>
    <row r="12" spans="1:4" ht="15">
      <c r="A12" s="33" t="s">
        <v>28</v>
      </c>
      <c r="B12" s="29">
        <v>181656</v>
      </c>
      <c r="C12" s="19">
        <v>40485</v>
      </c>
      <c r="D12" s="24">
        <v>9005</v>
      </c>
    </row>
    <row r="13" spans="1:4" ht="15">
      <c r="A13" s="33" t="s">
        <v>29</v>
      </c>
      <c r="B13" s="29">
        <v>40614</v>
      </c>
      <c r="C13" s="19">
        <v>6522</v>
      </c>
      <c r="D13" s="24">
        <v>1628</v>
      </c>
    </row>
    <row r="14" spans="1:4" ht="15">
      <c r="A14" s="33" t="s">
        <v>30</v>
      </c>
      <c r="B14" s="29">
        <v>46139</v>
      </c>
      <c r="C14" s="19">
        <v>7398</v>
      </c>
      <c r="D14" s="24">
        <v>1891</v>
      </c>
    </row>
    <row r="15" spans="1:4" ht="15">
      <c r="A15" s="33" t="s">
        <v>33</v>
      </c>
      <c r="B15" s="29">
        <v>10094</v>
      </c>
      <c r="C15" s="19">
        <v>3068</v>
      </c>
      <c r="D15" s="24">
        <v>462</v>
      </c>
    </row>
    <row r="16" spans="1:4" ht="15">
      <c r="A16" s="33" t="s">
        <v>31</v>
      </c>
      <c r="B16" s="29">
        <v>92851</v>
      </c>
      <c r="C16" s="19">
        <v>16564</v>
      </c>
      <c r="D16" s="24">
        <v>3521</v>
      </c>
    </row>
    <row r="17" spans="1:4" ht="15">
      <c r="A17" s="33" t="s">
        <v>32</v>
      </c>
      <c r="B17" s="29">
        <v>62245</v>
      </c>
      <c r="C17" s="19">
        <v>0</v>
      </c>
      <c r="D17" s="24">
        <v>2725</v>
      </c>
    </row>
    <row r="18" spans="1:4" ht="15">
      <c r="A18" s="33" t="s">
        <v>34</v>
      </c>
      <c r="B18" s="29">
        <v>5298</v>
      </c>
      <c r="C18" s="19">
        <v>991</v>
      </c>
      <c r="D18" s="24">
        <v>279</v>
      </c>
    </row>
    <row r="19" spans="1:4" ht="15">
      <c r="A19" s="33" t="s">
        <v>35</v>
      </c>
      <c r="B19" s="29">
        <v>19665</v>
      </c>
      <c r="C19" s="19">
        <v>3165</v>
      </c>
      <c r="D19" s="24">
        <v>868</v>
      </c>
    </row>
    <row r="20" spans="1:4" ht="15">
      <c r="A20" s="33" t="s">
        <v>36</v>
      </c>
      <c r="B20" s="29">
        <v>14891</v>
      </c>
      <c r="C20" s="19">
        <v>2948</v>
      </c>
      <c r="D20" s="24">
        <v>614</v>
      </c>
    </row>
    <row r="21" spans="1:4" ht="15">
      <c r="A21" s="33" t="s">
        <v>37</v>
      </c>
      <c r="B21" s="29">
        <v>18407</v>
      </c>
      <c r="C21" s="19">
        <v>2865</v>
      </c>
      <c r="D21" s="24">
        <v>877</v>
      </c>
    </row>
    <row r="22" spans="1:4" ht="15">
      <c r="A22" s="33" t="s">
        <v>38</v>
      </c>
      <c r="B22" s="29">
        <v>42088</v>
      </c>
      <c r="C22" s="19">
        <v>8183</v>
      </c>
      <c r="D22" s="24">
        <v>1864</v>
      </c>
    </row>
    <row r="23" spans="1:4" ht="15">
      <c r="A23" s="33" t="s">
        <v>39</v>
      </c>
      <c r="B23" s="29">
        <v>9364</v>
      </c>
      <c r="C23" s="19">
        <v>1497</v>
      </c>
      <c r="D23" s="24">
        <v>363</v>
      </c>
    </row>
    <row r="24" spans="1:4" ht="15">
      <c r="A24" s="33" t="s">
        <v>40</v>
      </c>
      <c r="B24" s="29">
        <v>9487</v>
      </c>
      <c r="C24" s="19">
        <v>7191</v>
      </c>
      <c r="D24" s="24">
        <v>406</v>
      </c>
    </row>
    <row r="25" spans="1:4" ht="15">
      <c r="A25" s="33" t="s">
        <v>41</v>
      </c>
      <c r="B25" s="29">
        <v>45261</v>
      </c>
      <c r="C25" s="19">
        <v>7651</v>
      </c>
      <c r="D25" s="24">
        <v>2123</v>
      </c>
    </row>
    <row r="26" spans="1:4" ht="15">
      <c r="A26" s="33" t="s">
        <v>42</v>
      </c>
      <c r="B26" s="29">
        <v>18011</v>
      </c>
      <c r="C26" s="19">
        <v>3079</v>
      </c>
      <c r="D26" s="24">
        <v>717</v>
      </c>
    </row>
    <row r="27" spans="1:4" ht="15">
      <c r="A27" s="33" t="s">
        <v>43</v>
      </c>
      <c r="B27" s="29">
        <v>7376</v>
      </c>
      <c r="C27" s="19">
        <v>1190</v>
      </c>
      <c r="D27" s="24">
        <v>293</v>
      </c>
    </row>
    <row r="28" spans="1:4" ht="15">
      <c r="A28" s="33" t="s">
        <v>44</v>
      </c>
      <c r="B28" s="29">
        <v>13064</v>
      </c>
      <c r="C28" s="19">
        <v>2117</v>
      </c>
      <c r="D28" s="24">
        <v>616</v>
      </c>
    </row>
    <row r="29" spans="1:4" ht="15">
      <c r="A29" s="33" t="s">
        <v>45</v>
      </c>
      <c r="B29" s="29">
        <v>53819</v>
      </c>
      <c r="C29" s="19">
        <v>9872</v>
      </c>
      <c r="D29" s="24">
        <v>1936</v>
      </c>
    </row>
    <row r="30" spans="1:4" ht="15">
      <c r="A30" s="33" t="s">
        <v>46</v>
      </c>
      <c r="B30" s="29">
        <v>22599</v>
      </c>
      <c r="C30" s="19">
        <v>3995</v>
      </c>
      <c r="D30" s="24">
        <v>1109</v>
      </c>
    </row>
    <row r="31" spans="1:4" ht="15">
      <c r="A31" s="33" t="s">
        <v>47</v>
      </c>
      <c r="B31" s="29">
        <v>19155</v>
      </c>
      <c r="C31" s="19">
        <v>2920</v>
      </c>
      <c r="D31" s="24">
        <v>882</v>
      </c>
    </row>
    <row r="32" spans="1:4" ht="15">
      <c r="A32" s="33" t="s">
        <v>48</v>
      </c>
      <c r="B32" s="29">
        <v>10924</v>
      </c>
      <c r="C32" s="19">
        <v>1787</v>
      </c>
      <c r="D32" s="24">
        <v>568</v>
      </c>
    </row>
    <row r="33" spans="1:4" ht="15">
      <c r="A33" s="33" t="s">
        <v>49</v>
      </c>
      <c r="B33" s="29">
        <v>230504</v>
      </c>
      <c r="C33" s="19">
        <v>4320</v>
      </c>
      <c r="D33" s="24">
        <v>1071</v>
      </c>
    </row>
    <row r="34" spans="1:4" ht="15">
      <c r="A34" s="33" t="s">
        <v>50</v>
      </c>
      <c r="B34" s="29">
        <v>15316</v>
      </c>
      <c r="C34" s="19">
        <v>2925</v>
      </c>
      <c r="D34" s="24">
        <v>728</v>
      </c>
    </row>
    <row r="35" spans="1:4" ht="15">
      <c r="A35" s="33" t="s">
        <v>51</v>
      </c>
      <c r="B35" s="29">
        <v>9442</v>
      </c>
      <c r="C35" s="19">
        <v>1431</v>
      </c>
      <c r="D35" s="24">
        <v>405</v>
      </c>
    </row>
    <row r="36" spans="1:4" ht="15">
      <c r="A36" s="33" t="s">
        <v>52</v>
      </c>
      <c r="B36" s="29">
        <v>24898</v>
      </c>
      <c r="C36" s="19">
        <v>4909</v>
      </c>
      <c r="D36" s="24">
        <v>1258</v>
      </c>
    </row>
    <row r="37" spans="1:4" ht="15">
      <c r="A37" s="33" t="s">
        <v>53</v>
      </c>
      <c r="B37" s="29">
        <v>14667</v>
      </c>
      <c r="C37" s="19">
        <v>2119</v>
      </c>
      <c r="D37" s="24">
        <v>690</v>
      </c>
    </row>
    <row r="38" spans="1:4" ht="15">
      <c r="A38" s="33" t="s">
        <v>54</v>
      </c>
      <c r="B38" s="29">
        <v>20316</v>
      </c>
      <c r="C38" s="19">
        <v>3385</v>
      </c>
      <c r="D38" s="24">
        <v>1006</v>
      </c>
    </row>
    <row r="39" spans="1:4" ht="15">
      <c r="A39" s="33" t="s">
        <v>55</v>
      </c>
      <c r="B39" s="29">
        <v>15971</v>
      </c>
      <c r="C39" s="19">
        <v>2894</v>
      </c>
      <c r="D39" s="24">
        <v>728</v>
      </c>
    </row>
    <row r="40" spans="1:4" ht="15">
      <c r="A40" s="33" t="s">
        <v>56</v>
      </c>
      <c r="B40" s="29">
        <v>13978</v>
      </c>
      <c r="C40" s="19">
        <v>2112</v>
      </c>
      <c r="D40" s="24">
        <v>496</v>
      </c>
    </row>
    <row r="41" spans="1:4" ht="15">
      <c r="A41" s="33" t="s">
        <v>57</v>
      </c>
      <c r="B41" s="29">
        <v>44556</v>
      </c>
      <c r="C41" s="19">
        <v>7245</v>
      </c>
      <c r="D41" s="24">
        <v>2004</v>
      </c>
    </row>
    <row r="42" spans="1:4" ht="15">
      <c r="A42" s="33" t="s">
        <v>58</v>
      </c>
      <c r="B42" s="29">
        <v>15558</v>
      </c>
      <c r="C42" s="19">
        <v>2276</v>
      </c>
      <c r="D42" s="24">
        <v>621</v>
      </c>
    </row>
    <row r="43" spans="1:4" ht="15">
      <c r="A43" s="33" t="s">
        <v>59</v>
      </c>
      <c r="B43" s="29">
        <v>25660</v>
      </c>
      <c r="C43" s="19">
        <v>4508</v>
      </c>
      <c r="D43" s="24">
        <v>1217</v>
      </c>
    </row>
    <row r="44" spans="1:4" ht="15">
      <c r="A44" s="33" t="s">
        <v>60</v>
      </c>
      <c r="B44" s="29">
        <v>13587</v>
      </c>
      <c r="C44" s="19">
        <v>2475</v>
      </c>
      <c r="D44" s="24">
        <v>717</v>
      </c>
    </row>
    <row r="45" spans="1:4" ht="15">
      <c r="A45" s="33" t="s">
        <v>61</v>
      </c>
      <c r="B45" s="29">
        <v>21644</v>
      </c>
      <c r="C45" s="19">
        <v>4196</v>
      </c>
      <c r="D45" s="24">
        <v>1055</v>
      </c>
    </row>
    <row r="46" spans="1:4" ht="15">
      <c r="A46" s="33" t="s">
        <v>62</v>
      </c>
      <c r="B46" s="29">
        <v>29001</v>
      </c>
      <c r="C46" s="19">
        <v>5377</v>
      </c>
      <c r="D46" s="24">
        <v>1354</v>
      </c>
    </row>
    <row r="47" spans="1:4" ht="15">
      <c r="A47" s="33" t="s">
        <v>63</v>
      </c>
      <c r="B47" s="29">
        <v>12666</v>
      </c>
      <c r="C47" s="19">
        <v>2022</v>
      </c>
      <c r="D47" s="24">
        <v>658</v>
      </c>
    </row>
    <row r="48" spans="1:4" ht="15">
      <c r="A48" s="33" t="s">
        <v>64</v>
      </c>
      <c r="B48" s="29">
        <v>9174</v>
      </c>
      <c r="C48" s="19">
        <v>1227</v>
      </c>
      <c r="D48" s="24">
        <v>394</v>
      </c>
    </row>
    <row r="49" spans="1:4" ht="15">
      <c r="A49" s="33" t="s">
        <v>77</v>
      </c>
      <c r="B49" s="29">
        <v>6761</v>
      </c>
      <c r="C49" s="19">
        <v>1106</v>
      </c>
      <c r="D49" s="24">
        <v>302</v>
      </c>
    </row>
    <row r="50" spans="1:4" ht="15">
      <c r="A50" s="33" t="s">
        <v>65</v>
      </c>
      <c r="B50" s="29">
        <v>30539</v>
      </c>
      <c r="C50" s="19">
        <v>5612</v>
      </c>
      <c r="D50" s="24">
        <v>1377</v>
      </c>
    </row>
    <row r="51" spans="1:4" ht="15">
      <c r="A51" s="33" t="s">
        <v>66</v>
      </c>
      <c r="B51" s="29">
        <v>10561</v>
      </c>
      <c r="C51" s="19">
        <v>1569</v>
      </c>
      <c r="D51" s="24">
        <v>434</v>
      </c>
    </row>
    <row r="52" spans="1:4" ht="15">
      <c r="A52" s="33" t="s">
        <v>67</v>
      </c>
      <c r="B52" s="29">
        <v>10804</v>
      </c>
      <c r="C52" s="19">
        <v>1887</v>
      </c>
      <c r="D52" s="24">
        <v>513</v>
      </c>
    </row>
    <row r="53" spans="1:4" ht="15">
      <c r="A53" s="33" t="s">
        <v>68</v>
      </c>
      <c r="B53" s="29">
        <v>19863</v>
      </c>
      <c r="C53" s="19">
        <v>3260</v>
      </c>
      <c r="D53" s="24">
        <v>799</v>
      </c>
    </row>
    <row r="54" spans="1:4" ht="15">
      <c r="A54" s="33" t="s">
        <v>70</v>
      </c>
      <c r="B54" s="29">
        <v>11311</v>
      </c>
      <c r="C54" s="19">
        <v>1943</v>
      </c>
      <c r="D54" s="24">
        <v>509</v>
      </c>
    </row>
    <row r="55" spans="1:4" ht="15">
      <c r="A55" s="33" t="s">
        <v>69</v>
      </c>
      <c r="B55" s="29">
        <v>31627</v>
      </c>
      <c r="C55" s="19">
        <v>6522</v>
      </c>
      <c r="D55" s="24">
        <v>1918</v>
      </c>
    </row>
    <row r="56" spans="1:4" ht="15">
      <c r="A56" s="33" t="s">
        <v>71</v>
      </c>
      <c r="B56" s="29">
        <v>15660</v>
      </c>
      <c r="C56" s="19">
        <v>3072</v>
      </c>
      <c r="D56" s="24">
        <v>832</v>
      </c>
    </row>
    <row r="57" spans="1:4" ht="15">
      <c r="A57" s="33" t="s">
        <v>72</v>
      </c>
      <c r="B57" s="29">
        <v>7908</v>
      </c>
      <c r="C57" s="19">
        <v>1308</v>
      </c>
      <c r="D57" s="24">
        <v>356</v>
      </c>
    </row>
    <row r="58" spans="1:4" ht="15">
      <c r="A58" s="33" t="s">
        <v>73</v>
      </c>
      <c r="B58" s="29">
        <v>31124</v>
      </c>
      <c r="C58" s="19">
        <v>5800</v>
      </c>
      <c r="D58" s="24">
        <v>1538</v>
      </c>
    </row>
    <row r="59" spans="1:4" ht="15">
      <c r="A59" s="33" t="s">
        <v>74</v>
      </c>
      <c r="B59" s="29">
        <v>20649</v>
      </c>
      <c r="C59" s="19">
        <v>3251</v>
      </c>
      <c r="D59" s="24">
        <v>919</v>
      </c>
    </row>
    <row r="60" spans="1:4" ht="15">
      <c r="A60" s="33" t="s">
        <v>78</v>
      </c>
      <c r="B60" s="29">
        <v>14067</v>
      </c>
      <c r="C60" s="19">
        <v>2322</v>
      </c>
      <c r="D60" s="24">
        <v>618</v>
      </c>
    </row>
    <row r="61" spans="1:4" ht="15">
      <c r="A61" s="33" t="s">
        <v>75</v>
      </c>
      <c r="B61" s="29">
        <v>31924</v>
      </c>
      <c r="C61" s="19">
        <v>5937</v>
      </c>
      <c r="D61" s="24">
        <v>1678</v>
      </c>
    </row>
    <row r="62" spans="1:4" ht="15.75" thickBot="1">
      <c r="A62" s="34" t="s">
        <v>76</v>
      </c>
      <c r="B62" s="30">
        <v>15733</v>
      </c>
      <c r="C62" s="25">
        <v>3517</v>
      </c>
      <c r="D62" s="26">
        <v>896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Директтр</dc:creator>
  <cp:keywords/>
  <dc:description/>
  <cp:lastModifiedBy>Прошкина Анастасия Анатольевна</cp:lastModifiedBy>
  <cp:lastPrinted>2020-04-20T04:57:24Z</cp:lastPrinted>
  <dcterms:created xsi:type="dcterms:W3CDTF">2006-09-16T00:00:00Z</dcterms:created>
  <dcterms:modified xsi:type="dcterms:W3CDTF">2020-10-28T06:08:10Z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