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1436" windowHeight="960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<sst xmlns="http://schemas.openxmlformats.org/spreadsheetml/2006/main" count="383" uniqueCount="323">
  <si>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</si>
  <si>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</si>
  <si>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</si>
  <si>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</si>
  <si>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</si>
  <si>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</si>
  <si>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</si>
  <si>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</si>
  <si>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</si>
  <si>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</si>
  <si>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</si>
  <si>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</si>
  <si>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</si>
  <si>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</si>
  <si>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</si>
  <si>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</si>
  <si>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Комментарии </t>
  </si>
  <si>
    <t>ВСЕГО ПО ПРОЕКТУ</t>
  </si>
  <si>
    <t>Административные расходы</t>
  </si>
  <si>
    <t xml:space="preserve"> Организация и проведение мероприятий</t>
  </si>
  <si>
    <t>2.1.</t>
  </si>
  <si>
    <t>4.1.</t>
  </si>
  <si>
    <t>3.2.</t>
  </si>
  <si>
    <t>2.2.</t>
  </si>
  <si>
    <t>2.3.</t>
  </si>
  <si>
    <t>Услуги тренеров, приглашенных в рамках образовательной программы проекта (4 человек*5 часов), включая налоги</t>
  </si>
  <si>
    <t>4.2.</t>
  </si>
  <si>
    <t>4.3.</t>
  </si>
  <si>
    <t>4.4.</t>
  </si>
  <si>
    <t>4.5.</t>
  </si>
  <si>
    <t>3.3.</t>
  </si>
  <si>
    <t xml:space="preserve">Аренда помещения для проведения итоговой Церемонии награждения </t>
  </si>
  <si>
    <t>3.4.</t>
  </si>
  <si>
    <t>Аренда экрана для проведения Церемонии награждения</t>
  </si>
  <si>
    <t>5.2.</t>
  </si>
  <si>
    <t>5.3.</t>
  </si>
  <si>
    <t>4.6.</t>
  </si>
  <si>
    <t>Обучение сотрудников МРЦ</t>
  </si>
  <si>
    <t>3.5.</t>
  </si>
  <si>
    <t xml:space="preserve">Тарелка керамическая цв. белый </t>
  </si>
  <si>
    <t xml:space="preserve">Набор кистей для рисования акварелью, маслом на холсте, керамике, Глине, дереве и моделях, уп. 20 шт. </t>
  </si>
  <si>
    <t xml:space="preserve">Палитра Луч пластиковая </t>
  </si>
  <si>
    <t xml:space="preserve">Краски Невская палитра Decola по стеклу и керамике 12 цв. (20 мл.) </t>
  </si>
  <si>
    <t xml:space="preserve">Холст Малевичъ на подрамнике 25х35 см (23*25*35) </t>
  </si>
  <si>
    <t xml:space="preserve">Цветной картон тонированный в массе, Kids Series BRAUBERG, A4, 48 л., 12 цв. </t>
  </si>
  <si>
    <t xml:space="preserve">Бумага для квиллинга разноцветая 1 см*25 см, 170 листов. </t>
  </si>
  <si>
    <t xml:space="preserve">Гофрированная (креп) бумага, цвет розовый </t>
  </si>
  <si>
    <t xml:space="preserve">Гофрированная (креп) бумага, цвет красный </t>
  </si>
  <si>
    <t xml:space="preserve">Гофрированная (креп) бумага, цвет зелёный </t>
  </si>
  <si>
    <t xml:space="preserve">Флористическая проволока зеленая 0,55мм (5шт) </t>
  </si>
  <si>
    <t xml:space="preserve">Флористическая проволока в бумажной обмотке,Длина проволоки 30 см,в упаковке 50 штук, цвет белый. </t>
  </si>
  <si>
    <t>Плоскогубцы ЗУБР 200 мм</t>
  </si>
  <si>
    <t>Ножницы Attache Economy 190 мм с пласт. прорезин. ручками,</t>
  </si>
  <si>
    <t xml:space="preserve">Набор цветного фетра Остров сокровищ А4, 15 цветов </t>
  </si>
  <si>
    <t>Бусины "Glorex", 8 мм (упаковка)</t>
  </si>
  <si>
    <t xml:space="preserve">Самоклеющиеся стразы 3 упаковки по 504 шт (5 мм) </t>
  </si>
  <si>
    <t xml:space="preserve">Лента атласная 50мм красный, 27м </t>
  </si>
  <si>
    <t xml:space="preserve">Лента атласная 50мм голубой, 27м </t>
  </si>
  <si>
    <t xml:space="preserve">Лента атласная 50мм желтая, 27м </t>
  </si>
  <si>
    <t xml:space="preserve">Лента, 5 мм, 20 м, кокон, розовая </t>
  </si>
  <si>
    <t xml:space="preserve">Набор игл ручных Prym для штопки с нитевдевателем 30 шт. </t>
  </si>
  <si>
    <t xml:space="preserve">Набор мулине меланж, 10шт*8м, Bestex </t>
  </si>
  <si>
    <t xml:space="preserve">Наждачная бумага </t>
  </si>
  <si>
    <t xml:space="preserve">Шпаклевка ПРЕСТИЖ для дерева </t>
  </si>
  <si>
    <t xml:space="preserve">Грунт д/декупажа ARTформат п/э банка 100 мл </t>
  </si>
  <si>
    <t xml:space="preserve">Салфетки для декупажа ассорти 6 шт. "Для гурманов" </t>
  </si>
  <si>
    <t xml:space="preserve">Деревянная заготовка 'Доска разделочная </t>
  </si>
  <si>
    <t xml:space="preserve">Кисть Mr. Painter </t>
  </si>
  <si>
    <t>Лак Лакра Воднодисперсионный акриловый тонированный полиакриловый сосна 0.9 л</t>
  </si>
  <si>
    <t>Поло для лидеров</t>
  </si>
  <si>
    <t xml:space="preserve">Бутылка для воды </t>
  </si>
  <si>
    <t xml:space="preserve">Брелок </t>
  </si>
  <si>
    <t>Цветные листы (бумага)</t>
  </si>
  <si>
    <t xml:space="preserve">Планшет </t>
  </si>
  <si>
    <t xml:space="preserve">Силиконовый браслет с надписью </t>
  </si>
  <si>
    <t>Вода в бутылках (0,5)</t>
  </si>
  <si>
    <t xml:space="preserve">Рамка деревянная </t>
  </si>
  <si>
    <t>Кубок Мисс и Мистер доброволец</t>
  </si>
  <si>
    <t>Толстовка Мисс и Мистер доброволец</t>
  </si>
  <si>
    <t>Футболка с логотипом</t>
  </si>
  <si>
    <t>Термокружка с логотипом</t>
  </si>
  <si>
    <t>Кружки керамические с логотипом</t>
  </si>
  <si>
    <t>Набор (дождевик, термос, рюкзак)</t>
  </si>
  <si>
    <t>Блокнот</t>
  </si>
  <si>
    <t>Бумага для компьютерной печати формата А4</t>
  </si>
  <si>
    <t>Заправка картриджа</t>
  </si>
  <si>
    <t>Печать баннера</t>
  </si>
  <si>
    <t>Толстовка с логотипом</t>
  </si>
  <si>
    <t>Бейдж</t>
  </si>
  <si>
    <t>Фотобумага</t>
  </si>
  <si>
    <t>Сумка-шопер</t>
  </si>
  <si>
    <t>Бумага для флипчарта</t>
  </si>
  <si>
    <t>Маркеры</t>
  </si>
  <si>
    <t>Бутыль с водой для куллера</t>
  </si>
  <si>
    <t>Стаканчики одноразовые</t>
  </si>
  <si>
    <t>Краска для цветного принтера черная</t>
  </si>
  <si>
    <t>Краска для цветного принтера цветная</t>
  </si>
  <si>
    <t>Бумага для компьютерной печати формата А3</t>
  </si>
  <si>
    <t>Оформление фотозоны: Гирлянды, ткань</t>
  </si>
  <si>
    <t>Гелиевые шары для оформления</t>
  </si>
  <si>
    <t>Благодарственные письма</t>
  </si>
  <si>
    <t xml:space="preserve">Кружка FUN2 </t>
  </si>
  <si>
    <t xml:space="preserve">Многофункциональная ручка 5 в 1 </t>
  </si>
  <si>
    <t>Флэшкарта 8Гб</t>
  </si>
  <si>
    <t>Кофе-пауза</t>
  </si>
  <si>
    <t>Ручка шариковая с логотипом</t>
  </si>
  <si>
    <t>Ведущий</t>
  </si>
  <si>
    <t>канск</t>
  </si>
  <si>
    <t>красноярск</t>
  </si>
  <si>
    <t>шушенское</t>
  </si>
  <si>
    <t>назарово</t>
  </si>
  <si>
    <t>С-Е</t>
  </si>
  <si>
    <t>Клей-карандаш</t>
  </si>
  <si>
    <t>Универсальный аккумулятор "Fancy" (2200mAh)</t>
  </si>
  <si>
    <t xml:space="preserve">Флешка Big Style, USB 3.0 </t>
  </si>
  <si>
    <t>Печать Х-баннера (80*180 см) со стойкой</t>
  </si>
  <si>
    <t>Оплата проезда экспертов</t>
  </si>
  <si>
    <t>Набор ручка "Clas" + флеш-карта "Vostok" 16 Гб в футляре, покрытие soft touch</t>
  </si>
  <si>
    <t>Свитшоты с надписью</t>
  </si>
  <si>
    <t xml:space="preserve">Оплата услуг экспертов </t>
  </si>
  <si>
    <t>Оплата проживания и питания экспертов (10 чел)</t>
  </si>
  <si>
    <t>Информационная и рекламная кампания</t>
  </si>
  <si>
    <t>Сюжеты на региональном телевидении</t>
  </si>
  <si>
    <t>Сюжет на иуниципальных телеканалах</t>
  </si>
  <si>
    <t>Расходы на организацию и проведение мероприятий</t>
  </si>
  <si>
    <t>Расходы на сувенирную продукцию</t>
  </si>
  <si>
    <t>Транспортные услуги, в том числе расходы на ГСМ</t>
  </si>
  <si>
    <t>Проведение исследования (проведение интервью, составление аналитического отчета, количество респондентов не менее 3000)</t>
  </si>
  <si>
    <t>Услуга по организации проживания и питания участников (1 сутки)</t>
  </si>
  <si>
    <t>Расходы на проведение мастер-классов, с том числе канцелярия</t>
  </si>
  <si>
    <t>1.2.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</si>
  <si>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</si>
  <si>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</si>
  <si>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</si>
  <si>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</si>
  <si>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</si>
  <si>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</si>
  <si>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</si>
  <si>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</si>
  <si>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</si>
  <si>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</si>
  <si>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</si>
  <si>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</si>
  <si>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</si>
  <si>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</si>
  <si>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</si>
  <si>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</si>
  <si>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</si>
  <si>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</si>
  <si>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</si>
  <si>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</si>
  <si>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</si>
  <si>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</si>
  <si>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</si>
  <si>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</si>
  <si>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</si>
  <si>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</si>
  <si>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</si>
  <si>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</si>
  <si>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</si>
  <si>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</si>
  <si>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</si>
  <si>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</si>
  <si>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</si>
  <si>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</si>
  <si>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</si>
  <si>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</si>
  <si>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</si>
  <si>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 xml:space="preserve">Сведения об объеме бюджетных ассигнований, необходимых для реализации Заявки субъекта Российской Федерации </t>
  </si>
  <si>
    <t>Средства федерального бюджета, рублей</t>
  </si>
  <si>
    <t>Средства бюджета субъекта РФ, рублей</t>
  </si>
  <si>
    <t>Общий бюджет, рублей</t>
  </si>
  <si>
    <t>Блок первый ИТОГО:</t>
  </si>
  <si>
    <t>ВСЕГО ПО ПРАКТИКАМ И ПРОЕКТАМ РЕГИОНА</t>
  </si>
  <si>
    <t>Блок первый: «Развитие инфраструктуры поддержки добровольчества (волонтерства)»</t>
  </si>
  <si>
    <t>Блок второй ИТОГО:</t>
  </si>
  <si>
    <t>Блок второй 
"Поддержка региональных социальных проектов, 
направленных на развитие добровольчества (волонтерства)"</t>
  </si>
  <si>
    <t>Тангента к рации Восток</t>
  </si>
  <si>
    <t>тангента, оборудованная динамиком, микрофоном и кнопкой РТТ. Тангента оснащена дополнительным разъемом 3,5 мм, защищенным резиновой заглушкой, для подключения наушника.</t>
  </si>
  <si>
    <t>Приобретение раций " Восток"</t>
  </si>
  <si>
    <t xml:space="preserve">Мощные рации предназначены для связи штаба с поисковыми группами и для обучения основам радиосвязи стпршего на поиске с поисковой группой. </t>
  </si>
  <si>
    <t>1.3.</t>
  </si>
  <si>
    <t>Приобретение переносных раций Биофенг-82</t>
  </si>
  <si>
    <t xml:space="preserve">Рации предназначены для обеспечения радиосвязи среди участников поисковой группы. </t>
  </si>
  <si>
    <t>1.4.</t>
  </si>
  <si>
    <t>Дополнительные аккумуляторы к квадрокоптеру</t>
  </si>
  <si>
    <t xml:space="preserve">Один АКБ равен 20 минутам полета квадрокоптера. Для бесперебойной работы осмотра района пропаж на протяжении одного часа требуется запас заряженных АКБ. </t>
  </si>
  <si>
    <t>1.5.</t>
  </si>
  <si>
    <t>Приобретение манекена ребенка для отработки навыков удаления инородного тела и сердечно- легочной реанимации</t>
  </si>
  <si>
    <t>Тренажёр-манекен ребенка для отработки навыков удаления инородного тела и сердечно-легочной реанимации позволит обучить волонтеров -поисковиков оказанию первой помощи пострадавшим детям , как самым распространенным причинам нарушения жизнедеятельности при поиске пропавших детей</t>
  </si>
  <si>
    <t>1.6.</t>
  </si>
  <si>
    <t>Приобретение информационных стендов для обучения волонтеров по оказанию первой доврачебной помощи помощи</t>
  </si>
  <si>
    <t>Комплект стендов «Первая реанимационная и медицинская помощь» для оформления учебного класса Ресурсного центра обучения волонтеров поиска пропавших людей и наглядного пособия при обучении </t>
  </si>
  <si>
    <t>1.7.</t>
  </si>
  <si>
    <t>Приобретение Комплект шин транспортных иммобилизационных складных</t>
  </si>
  <si>
    <t>Требуется для обучения волонтеров поискового отряда способам иммобилизации пострадавших при травмах , В дальнейшем будут применяться как необходимое первостепенное поисковое оборудование в волонтерских поисковых отрядов Красноярского края. </t>
  </si>
  <si>
    <t>1.8.</t>
  </si>
  <si>
    <t>Носилки плащевые</t>
  </si>
  <si>
    <t> для отработки полученных знаний по транспортировке пострадавших , которые могут храниться в рюкзаках непосредственно у старшего координатора. </t>
  </si>
  <si>
    <t>1.9.</t>
  </si>
  <si>
    <t>Носилки продольно-поперечно складные</t>
  </si>
  <si>
    <t>Покупка носилок позволит волонтерам отрабатывать полученные знания по транспортировке пропавшего человека из лесных массивов при травмах . В дальнейшем будут применяться для ПСР по поиску пропавших людей</t>
  </si>
  <si>
    <t>1.10.</t>
  </si>
  <si>
    <t>Жгут венозный кровоостанавливающий</t>
  </si>
  <si>
    <t>Жгут венозный кровоостанавливающий для отработки полученных знаний оказания остановки кровотечения, как один из самых распространенных факторов повреждения у пострадавших пропавших, а также как приобретение комплектующих изделий и материалов, необходимых для эксплуатации специализированного оборудования. (работа на тренажере-манекене)</t>
  </si>
  <si>
    <t>1.11.</t>
  </si>
  <si>
    <t>Приобретение штабной палатки</t>
  </si>
  <si>
    <t>Требуется приобретение палатки  для организации штаба при ПСР для сохранения оборудования и волонтеров от внешних природных воздействий, обеспечения отдыха и принятия пищи при поисковых мероприятиях, для обеспечения бесперебойной работе штаба при различных погодных условиях.</t>
  </si>
  <si>
    <t>1.12.</t>
  </si>
  <si>
    <t>Ноутбук</t>
  </si>
  <si>
    <t>Для плодотворного обучения волонтеров основам картографии, ориентирования, работе с графическими редакторами и другими специальными программами требуется обеспечить обучаемую группу возможностью работе двух человек на одном ноутбуке с достаточной для этих программ производительностью и мощностью.</t>
  </si>
  <si>
    <t>1.13.</t>
  </si>
  <si>
    <t>Приобретение навигаторов Гармин ST-64</t>
  </si>
  <si>
    <t>Требуется приобретение высокоточных , влагозащищенных навигаторов для отработки волонтерами полученных знаний по ориентированию на местности при поисках в лесной среде. В дальнейшем навигаторы будут использованы для поиска пропавших людей в лесных массивах в поисковых отрядах Красноярского края.</t>
  </si>
  <si>
    <t>1.14.</t>
  </si>
  <si>
    <t>Тренажер сердечно-легочной реанимации грудного ребенка CPR Prompt®, 5 шт</t>
  </si>
  <si>
    <t>Универсальная конструкция позволяет отрабатывать приемы Геймлиха, СЛР и искусственное дыхание рот в рот. Реалистичные анатомические манекены (анатомические ориентиры: адамово яблоко, сонная артерия, пупок, грудная клетка, грудная впадина) облегчают обучение правильному расположению рук при проверке пульса, компрессии грудной клетки и т. д. Дает студентам ценный опыт, а также имеет другие особенности: • Возможность наклона головы/подъема подбородка для обеспечения доступа к дыхательным путям • Соответствующие анатомические ориентиры • Слышимая реакция на сжатие в виде щелчка для обеспечения правильности выполнения движений • Имеют шкалу выбора возраста пострадавшего для регулировки усилия при выполнении манипуляций – от ребенка до взрослого.</t>
  </si>
  <si>
    <t>Оплата труда руководителя проекта</t>
  </si>
  <si>
    <t>Организовывает, координирует и контролирует выполнение мероприятий, соблюдение календарного плана. </t>
  </si>
  <si>
    <t xml:space="preserve">Оплата инструкторам по обучению </t>
  </si>
  <si>
    <t xml:space="preserve"> Проводят обучения волонтеров по созданной программе подготовки волонтеров-поисковиков разных дисциплин</t>
  </si>
  <si>
    <t>Оплата труда руководителя медиа группы</t>
  </si>
  <si>
    <t>организовывает работу с СМИ, ведет соц. сети, пишет и публикует статьи о реализации проекта, ведет полное информационное сопровождение проекта,</t>
  </si>
  <si>
    <t>Услуги по привлечению инструкторов с других регионов поисковых отрядов для проведения мастер-классов по обучению поисков пропавших людей</t>
  </si>
  <si>
    <t>Оплата перелета, проживания, питания приглашенных инструкторов</t>
  </si>
  <si>
    <t>Страхование участников поисковых мероприятий против укуса клещей</t>
  </si>
  <si>
    <t>Прочие расходы</t>
  </si>
  <si>
    <t>Футболка с фирменным нанесением логотипа отряда</t>
  </si>
  <si>
    <t>Приобретение футболок с логотипом волонтерской организации требуется для отличительной принадлежности участников мероприятия</t>
  </si>
  <si>
    <t>Светоотражающие жилеты (дождевики ) с фирменным нанесением логотипа отряда</t>
  </si>
  <si>
    <t>Приобретение светоотражающих жилетов с логотипом волонтерской организации для яркого выделения участника ПСР в условиях лесной местности, а также для обозначения принадлежности участника ПСР к волонтерской организации </t>
  </si>
  <si>
    <t xml:space="preserve">Толстовка с фирменным нанесение логотипа отряда </t>
  </si>
  <si>
    <t>Толстовки для группы координаторов и старших координаторов</t>
  </si>
  <si>
    <t>5.4.</t>
  </si>
  <si>
    <t>Батарейки АА</t>
  </si>
  <si>
    <t>батарейки требуются для навигаторов, фонариков</t>
  </si>
  <si>
    <t>5.5.</t>
  </si>
  <si>
    <t xml:space="preserve">Стулья </t>
  </si>
  <si>
    <t>Стулья для учебного класса</t>
  </si>
  <si>
    <t>5.6.</t>
  </si>
  <si>
    <t>Защитные средства от клещей</t>
  </si>
  <si>
    <t>Для отработки полученных знаний на практике требуется выезд групп в лесной массив Репеленты от клещей нужны для защиты поисковых групп </t>
  </si>
  <si>
    <t>5.7.</t>
  </si>
  <si>
    <t xml:space="preserve">Канц. Товары </t>
  </si>
  <si>
    <t>Приобретение ручек, блокнотов, бумаги формата А4, файлов,</t>
  </si>
  <si>
    <t>5.8.</t>
  </si>
  <si>
    <t>ГСМ для выездных практических занятий и проведения поисковых операций</t>
  </si>
  <si>
    <t>Дизельное топливо для арендуемого автомобиля Соболь для выезда поисковой группы на практические занятия по поиску пропавших людей в лесную зону,</t>
  </si>
  <si>
    <t>5.9.</t>
  </si>
  <si>
    <t>Изготовление наклеек с логотипом поисковой организации</t>
  </si>
  <si>
    <t xml:space="preserve">Требуется брендирование автомобилей волонтеров-поисковиков, поискового оборудования, для обозначения участника ПСР к поисково-спасательной организации. </t>
  </si>
  <si>
    <t>Проект "Школа волонтеров-поисковиков"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</si>
  <si>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</si>
  <si>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</si>
  <si>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</si>
  <si>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</si>
  <si>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</si>
  <si>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</si>
  <si>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</si>
  <si>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</si>
  <si>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</si>
  <si>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</si>
  <si>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</si>
  <si>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</si>
  <si>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</si>
  <si>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</si>
  <si>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</si>
  <si>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</si>
  <si>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</si>
  <si>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</si>
  <si>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</si>
  <si>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</si>
  <si>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</si>
  <si>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</si>
  <si>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</si>
  <si>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</si>
  <si>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</si>
  <si>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</si>
  <si>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ВСЕГО ПО ПРОЕКТУ:</t>
  </si>
  <si>
    <t>Проект "Академия событийного волонтерства Красноярского края"</t>
  </si>
  <si>
    <t>Расходы на создание и/или техническую поддержку сайта / приложения</t>
  </si>
  <si>
    <t>Создание о поддержка раздела "Обучение" на сайте красволонтер.рф</t>
  </si>
  <si>
    <t>Данный раздел на сайте небходим для расширения географии, и увеличения количества обученных волонтеров, тим-лидеров и заказчиков волонтерской деятельности по различных темам (курсам) в сфере организации событийного волонтерства.На сегодняшний день,пользователями сайта являются более 11 000 человек</t>
  </si>
  <si>
    <t>Оплата труда бухгалтера проекта</t>
  </si>
  <si>
    <t>Налоговые отчисления (НДФЛ + 30,2 %)</t>
  </si>
  <si>
    <t>Съемка и монтаж онлайн курсов "Академии событийного волонтерства"</t>
  </si>
  <si>
    <t>Коммерческая услуга обусловленна тем, что необходима качественная съемка и качественное сведение (монтаж) всего курса обучений,который будет размещаться на краевом портале красволонтер.рф, и будет доступен для любого желающего пользователя (сегодня это более 11 000 польщователей сайта).</t>
  </si>
  <si>
    <t>Обучение тим-лидеров, рекрутеров, медиаволонтеров и руководителей проектов через онлайн платформы (онлайн-образование)</t>
  </si>
  <si>
    <t>Основная цель проекта - обучать волонтеров, активистов и организаторов волонтерской деятельности.Члены (активисты) нашего проета имеют огромный опыт в сфере организации волонтерской деятельности. Но процесс обучения самих же активистов и руководителей должен быть постоянным, для того,что бы повышать собственные навыки и компетенции.Считаем важным всевозможное обучение тех, кто обучает других.</t>
  </si>
  <si>
    <t>Изготовление handbook волонтера (с функцией блокнота) для участников очных форматов Академии событийного волонтерства</t>
  </si>
  <si>
    <t>Необходимая концелярия для участия в Академии. Книга включает в себя два раздела:- Короткая методичка по событийному волонтерству - Блокнот для записей</t>
  </si>
  <si>
    <t>Изготовление ручек (с нанесением символики) для участников очных форматов Академии событийного волонтерства</t>
  </si>
  <si>
    <t>Необходимая концелярия для участия в Академии</t>
  </si>
  <si>
    <t>Изготовление сертификатов о прохождении Академии событийного волонтерства (форматом А5) для участников очных форматов Академии событийного волонтерства</t>
  </si>
  <si>
    <t>Выдается всем участникам Академии</t>
  </si>
  <si>
    <t>Изготовление фирменных силиконовых браслетов "Академия событийного волонтерства"</t>
  </si>
  <si>
    <t>По итогам прохождения каждого образовательного курса волонтерам выдаются фирменные силиконовые браслеты с символикой образовательной программы, что дает отличительный знак волонтеру.</t>
  </si>
  <si>
    <t>Изготовление ролл ап стендов с символикой Академии</t>
  </si>
  <si>
    <t>Ролл апы будут возиться с собой и размещаться в местах проведения очных Академий. На стендах будет отображаться символика и название событий и логотип Росмолодежь. Визуальных образ - всегда играет значимую роль в продвижении проекта.Как правило,в рамках Академии, организовывается 5 площадок (1 общая площадка и 4 аудитории для работы с группами),в связи с чем, есть необходимость в изготовлении 5 ролл апов</t>
  </si>
  <si>
    <t>Изготовление комплекта наградной продукции "Лучший выпускников Академии событийного волонтерства"</t>
  </si>
  <si>
    <t>По итогам кадой академии во всем МО края, все участники будут сдавать итоговое тестирование, для того,что бы закрепить пройденый материал, и для получения обратной связи.Для мотивирования лучшего усваивания материала,мы планируем наградить 30 лучших выпускников Академии, по итогом проведения всех образовательных площадок. В комплект будет входить:- Фирменная футболка (550 руб.)- Фирменный бомбер (1 300 руб.)- Сертификат (50 руб.)- Метллический значок краевого движения (300 руб.) - Стикерпак (50 руб.)- Пакет (50 руб.)</t>
  </si>
  <si>
    <t>ГСМ (в литрах)</t>
  </si>
  <si>
    <t>Расходы на ГСМ обусловлены проведением выездных Академий событийного волонтерства в не менее чем 8 муниципальных образованиях Красноярского края. Среднее растояние до кадого города/района 300-400 км. в одну сторону.</t>
  </si>
  <si>
    <t>Транспортные расходы (услуги по перевозке пассажиров)</t>
  </si>
  <si>
    <t>Расчет транспортных расходов – 8 автобусов на 33 места, (20 человек в 1 отряде, вещи, реквизит и музыкальные инструменты). Один автобус совершает 2 поездки по маршруту: Красноярск - МО - Красноярск</t>
  </si>
  <si>
    <t xml:space="preserve">Минусинский район (км) </t>
  </si>
  <si>
    <t xml:space="preserve">Шушенский район (км) </t>
  </si>
  <si>
    <t>Боготольский район (км)</t>
  </si>
  <si>
    <t>Лесосибирск (км)</t>
  </si>
  <si>
    <t>Дзержинский район (км)</t>
  </si>
  <si>
    <t>Пировский район 996 (км)</t>
  </si>
  <si>
    <t>Тюхтетский район (км)</t>
  </si>
  <si>
    <t>Иланский район (км)</t>
  </si>
  <si>
    <t>Расходы на питание участников (оргназиация питаия в районе)</t>
  </si>
  <si>
    <t>Расчетов расходов на питание:8 отрядов по 20 человек (160 человек), период - 10 дней, 3-х разовое питание. стоимость питания 1 участника за  день - 650 руб.</t>
  </si>
  <si>
    <t>Расходы на подарки, сувенирную продукцию для участников:</t>
  </si>
  <si>
    <t>Флаг</t>
  </si>
  <si>
    <t>Ручка</t>
  </si>
  <si>
    <t>Значки</t>
  </si>
  <si>
    <t>Расходы на полиграфические услуги</t>
  </si>
  <si>
    <t>Печать цветных афиши</t>
  </si>
  <si>
    <t>Печать цветных афиш для распространения информации в поселениях Красноярского кра</t>
  </si>
  <si>
    <t>Проект "10 дней"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</si>
</sst>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4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" fontId="41" fillId="0" borderId="10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 wrapText="1"/>
    </xf>
    <xf numFmtId="4" fontId="42" fillId="12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7" fontId="41" fillId="0" borderId="10" xfId="0" applyNumberFormat="1" applyFont="1" applyBorder="1" applyAlignment="1">
      <alignment horizontal="center" vertical="center" wrapText="1"/>
    </xf>
    <xf numFmtId="4" fontId="43" fillId="12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" fontId="42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" fontId="45" fillId="37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4" fontId="43" fillId="0" borderId="13" xfId="0" applyNumberFormat="1" applyFont="1" applyBorder="1" applyAlignment="1">
      <alignment horizontal="left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13" xfId="0" applyFont="1" applyFill="1" applyBorder="1" applyAlignment="1">
      <alignment horizontal="center" vertical="center" wrapText="1"/>
    </xf>
    <xf numFmtId="0" fontId="42" fillId="11" borderId="17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left" vertical="center" wrapText="1"/>
    </xf>
    <xf numFmtId="4" fontId="43" fillId="0" borderId="13" xfId="0" applyNumberFormat="1" applyFont="1" applyFill="1" applyBorder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42" fillId="12" borderId="1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="59" zoomScaleNormal="59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B65" sqref="B65:D65"/>
    </sheetView>
  </sheetViews>
  <sheetFormatPr defaultColWidth="9.140625" defaultRowHeight="15"/>
  <cols>
    <col min="1" max="1" width="7.8515625" style="2" customWidth="1"/>
    <col min="2" max="2" width="49.7109375" style="2" customWidth="1"/>
    <col min="3" max="3" width="14.421875" style="2" customWidth="1"/>
    <col min="4" max="4" width="14.421875" style="34" customWidth="1"/>
    <col min="5" max="5" width="16.8515625" style="34" customWidth="1"/>
    <col min="6" max="6" width="18.8515625" style="34" customWidth="1"/>
    <col min="7" max="7" width="17.140625" style="34" bestFit="1" customWidth="1"/>
    <col min="8" max="8" width="156.140625" style="59" customWidth="1"/>
    <col min="9" max="9" width="23.421875" style="2" customWidth="1"/>
    <col min="10" max="10" width="16.140625" style="2" customWidth="1"/>
    <col min="11" max="16384" width="9.140625" style="2" customWidth="1"/>
  </cols>
  <sheetData>
    <row r="1" spans="1:8" ht="63" customHeight="1">
      <c r="A1" s="99" t="s">
        <v>168</v>
      </c>
      <c r="B1" s="99"/>
      <c r="C1" s="99"/>
      <c r="D1" s="99"/>
      <c r="E1" s="99"/>
      <c r="F1" s="99"/>
      <c r="G1" s="99"/>
      <c r="H1" s="99"/>
    </row>
    <row r="2" spans="1:8" ht="62.25">
      <c r="A2" s="3" t="s">
        <v>0</v>
      </c>
      <c r="B2" s="3" t="s">
        <v>1</v>
      </c>
      <c r="C2" s="3" t="s">
        <v>2</v>
      </c>
      <c r="D2" s="31" t="s">
        <v>3</v>
      </c>
      <c r="E2" s="31" t="s">
        <v>169</v>
      </c>
      <c r="F2" s="31" t="s">
        <v>170</v>
      </c>
      <c r="G2" s="31" t="s">
        <v>171</v>
      </c>
      <c r="H2" s="3" t="s">
        <v>16</v>
      </c>
    </row>
    <row r="3" spans="1:8" ht="15">
      <c r="A3" s="100" t="s">
        <v>172</v>
      </c>
      <c r="B3" s="101"/>
      <c r="C3" s="101"/>
      <c r="D3" s="102"/>
      <c r="E3" s="45">
        <f>G3*95%</f>
        <v>3223026.05</v>
      </c>
      <c r="F3" s="45">
        <f>G3*5%</f>
        <v>169632.95</v>
      </c>
      <c r="G3" s="45">
        <f>G102</f>
        <v>3392659</v>
      </c>
      <c r="H3" s="15"/>
    </row>
    <row r="4" spans="1:8" ht="15">
      <c r="A4" s="103" t="s">
        <v>175</v>
      </c>
      <c r="B4" s="103"/>
      <c r="C4" s="103"/>
      <c r="D4" s="103"/>
      <c r="E4" s="45">
        <f>G4*95%</f>
        <v>4515535.896</v>
      </c>
      <c r="F4" s="45">
        <f>G4*5%</f>
        <v>237659.78399999999</v>
      </c>
      <c r="G4" s="46">
        <f>G143+G168+G191</f>
        <v>4753195.68</v>
      </c>
      <c r="H4" s="15"/>
    </row>
    <row r="5" spans="1:8" ht="15">
      <c r="A5" s="104" t="s">
        <v>173</v>
      </c>
      <c r="B5" s="104"/>
      <c r="C5" s="104"/>
      <c r="D5" s="104"/>
      <c r="E5" s="47">
        <f>E3+E4</f>
        <v>7738561.9459999995</v>
      </c>
      <c r="F5" s="47">
        <f>F3+F4</f>
        <v>407292.734</v>
      </c>
      <c r="G5" s="47">
        <f>G3+G4</f>
        <v>8145854.68</v>
      </c>
      <c r="H5" s="15"/>
    </row>
    <row r="6" spans="1:8" ht="48" customHeight="1">
      <c r="A6" s="69" t="s">
        <v>174</v>
      </c>
      <c r="B6" s="70"/>
      <c r="C6" s="70"/>
      <c r="D6" s="70"/>
      <c r="E6" s="70"/>
      <c r="F6" s="70"/>
      <c r="G6" s="70"/>
      <c r="H6" s="24"/>
    </row>
    <row r="7" spans="1:8" ht="15">
      <c r="A7" s="1">
        <v>1</v>
      </c>
      <c r="B7" s="105" t="s">
        <v>121</v>
      </c>
      <c r="C7" s="105"/>
      <c r="D7" s="105"/>
      <c r="E7" s="30"/>
      <c r="F7" s="30"/>
      <c r="G7" s="30"/>
      <c r="H7" s="15"/>
    </row>
    <row r="8" spans="1:8" ht="15">
      <c r="A8" s="1" t="s">
        <v>6</v>
      </c>
      <c r="B8" s="15" t="s">
        <v>122</v>
      </c>
      <c r="C8" s="4">
        <v>4</v>
      </c>
      <c r="D8" s="25">
        <v>98900</v>
      </c>
      <c r="E8" s="30">
        <f>G8*95%</f>
        <v>375820</v>
      </c>
      <c r="F8" s="30">
        <f>G8*5%</f>
        <v>19780</v>
      </c>
      <c r="G8" s="25">
        <f>C8*D8</f>
        <v>395600</v>
      </c>
      <c r="H8" s="15"/>
    </row>
    <row r="9" spans="1:8" ht="15">
      <c r="A9" s="4" t="s">
        <v>130</v>
      </c>
      <c r="B9" s="16" t="s">
        <v>123</v>
      </c>
      <c r="C9" s="48">
        <v>5</v>
      </c>
      <c r="D9" s="49">
        <v>3000</v>
      </c>
      <c r="E9" s="30">
        <f aca="true" t="shared" si="0" ref="E9:E76">G9*95%</f>
        <v>14250</v>
      </c>
      <c r="F9" s="30">
        <f aca="true" t="shared" si="1" ref="F9:F76">G9*5%</f>
        <v>750</v>
      </c>
      <c r="G9" s="25">
        <f>C9*D9</f>
        <v>15000</v>
      </c>
      <c r="H9" s="15"/>
    </row>
    <row r="10" spans="1:8" s="19" customFormat="1" ht="15">
      <c r="A10" s="91" t="s">
        <v>7</v>
      </c>
      <c r="B10" s="92"/>
      <c r="C10" s="92"/>
      <c r="D10" s="93"/>
      <c r="E10" s="39">
        <f>SUM(E8:E9)</f>
        <v>390070</v>
      </c>
      <c r="F10" s="39">
        <f>SUM(F8:F9)</f>
        <v>20530</v>
      </c>
      <c r="G10" s="39">
        <f>SUM(G8:G9)</f>
        <v>410600</v>
      </c>
      <c r="H10" s="57"/>
    </row>
    <row r="11" spans="1:8" ht="62.25">
      <c r="A11" s="4">
        <v>2</v>
      </c>
      <c r="B11" s="17" t="s">
        <v>127</v>
      </c>
      <c r="C11" s="6">
        <v>1</v>
      </c>
      <c r="D11" s="35">
        <v>870000</v>
      </c>
      <c r="E11" s="31">
        <f t="shared" si="0"/>
        <v>826500</v>
      </c>
      <c r="F11" s="31">
        <f t="shared" si="1"/>
        <v>43500</v>
      </c>
      <c r="G11" s="36">
        <f>C11*D11</f>
        <v>870000</v>
      </c>
      <c r="H11" s="15"/>
    </row>
    <row r="12" spans="1:8" ht="15">
      <c r="A12" s="91" t="s">
        <v>7</v>
      </c>
      <c r="B12" s="92"/>
      <c r="C12" s="92"/>
      <c r="D12" s="93"/>
      <c r="E12" s="39">
        <f>G12*95%</f>
        <v>826500</v>
      </c>
      <c r="F12" s="39">
        <f t="shared" si="1"/>
        <v>43500</v>
      </c>
      <c r="G12" s="39">
        <v>870000</v>
      </c>
      <c r="H12" s="15"/>
    </row>
    <row r="13" spans="1:8" ht="15">
      <c r="A13" s="4">
        <v>3</v>
      </c>
      <c r="B13" s="108" t="s">
        <v>124</v>
      </c>
      <c r="C13" s="106"/>
      <c r="D13" s="107"/>
      <c r="E13" s="30"/>
      <c r="F13" s="30"/>
      <c r="G13" s="25"/>
      <c r="H13" s="15"/>
    </row>
    <row r="14" spans="1:8" s="5" customFormat="1" ht="30.75">
      <c r="A14" s="4" t="s">
        <v>10</v>
      </c>
      <c r="B14" s="9" t="s">
        <v>31</v>
      </c>
      <c r="C14" s="4">
        <v>5</v>
      </c>
      <c r="D14" s="37">
        <v>5000</v>
      </c>
      <c r="E14" s="30">
        <f t="shared" si="0"/>
        <v>23750</v>
      </c>
      <c r="F14" s="30">
        <f t="shared" si="1"/>
        <v>1250</v>
      </c>
      <c r="G14" s="25">
        <f aca="true" t="shared" si="2" ref="G14:G38">C14*D14</f>
        <v>25000</v>
      </c>
      <c r="H14" s="15"/>
    </row>
    <row r="15" spans="1:8" s="5" customFormat="1" ht="30.75">
      <c r="A15" s="4" t="s">
        <v>22</v>
      </c>
      <c r="B15" s="9" t="s">
        <v>33</v>
      </c>
      <c r="C15" s="4">
        <v>5</v>
      </c>
      <c r="D15" s="37">
        <v>5000</v>
      </c>
      <c r="E15" s="30">
        <f t="shared" si="0"/>
        <v>23750</v>
      </c>
      <c r="F15" s="30">
        <f t="shared" si="1"/>
        <v>1250</v>
      </c>
      <c r="G15" s="25">
        <f t="shared" si="2"/>
        <v>25000</v>
      </c>
      <c r="H15" s="15"/>
    </row>
    <row r="16" spans="1:8" s="5" customFormat="1" ht="15">
      <c r="A16" s="4" t="s">
        <v>30</v>
      </c>
      <c r="B16" s="11" t="s">
        <v>70</v>
      </c>
      <c r="C16" s="50">
        <v>30</v>
      </c>
      <c r="D16" s="51">
        <v>500</v>
      </c>
      <c r="E16" s="30">
        <f t="shared" si="0"/>
        <v>14250</v>
      </c>
      <c r="F16" s="30">
        <f t="shared" si="1"/>
        <v>750</v>
      </c>
      <c r="G16" s="25">
        <f t="shared" si="2"/>
        <v>15000</v>
      </c>
      <c r="H16" s="15"/>
    </row>
    <row r="17" spans="1:8" s="5" customFormat="1" ht="15">
      <c r="A17" s="4" t="s">
        <v>32</v>
      </c>
      <c r="B17" s="9" t="s">
        <v>93</v>
      </c>
      <c r="C17" s="4">
        <v>1</v>
      </c>
      <c r="D17" s="37">
        <v>690</v>
      </c>
      <c r="E17" s="30">
        <f t="shared" si="0"/>
        <v>655.5</v>
      </c>
      <c r="F17" s="30">
        <f t="shared" si="1"/>
        <v>34.5</v>
      </c>
      <c r="G17" s="25">
        <f t="shared" si="2"/>
        <v>690</v>
      </c>
      <c r="H17" s="15"/>
    </row>
    <row r="18" spans="1:8" s="5" customFormat="1" ht="15">
      <c r="A18" s="4" t="s">
        <v>38</v>
      </c>
      <c r="B18" s="9" t="s">
        <v>106</v>
      </c>
      <c r="C18" s="4">
        <v>15</v>
      </c>
      <c r="D18" s="37">
        <v>2500</v>
      </c>
      <c r="E18" s="30">
        <f t="shared" si="0"/>
        <v>35625</v>
      </c>
      <c r="F18" s="30">
        <f t="shared" si="1"/>
        <v>1875</v>
      </c>
      <c r="G18" s="25">
        <f t="shared" si="2"/>
        <v>37500</v>
      </c>
      <c r="H18" s="15"/>
    </row>
    <row r="19" spans="1:8" s="5" customFormat="1" ht="15">
      <c r="A19" s="4" t="s">
        <v>131</v>
      </c>
      <c r="B19" s="9" t="s">
        <v>75</v>
      </c>
      <c r="C19" s="4">
        <v>250</v>
      </c>
      <c r="D19" s="37">
        <v>35</v>
      </c>
      <c r="E19" s="30">
        <f t="shared" si="0"/>
        <v>8312.5</v>
      </c>
      <c r="F19" s="30">
        <f t="shared" si="1"/>
        <v>437.5</v>
      </c>
      <c r="G19" s="25">
        <f t="shared" si="2"/>
        <v>8750</v>
      </c>
      <c r="H19" s="15"/>
    </row>
    <row r="20" spans="1:8" s="5" customFormat="1" ht="15">
      <c r="A20" s="4" t="s">
        <v>132</v>
      </c>
      <c r="B20" s="9" t="s">
        <v>99</v>
      </c>
      <c r="C20" s="4">
        <v>80</v>
      </c>
      <c r="D20" s="37">
        <v>50</v>
      </c>
      <c r="E20" s="30">
        <f t="shared" si="0"/>
        <v>3800</v>
      </c>
      <c r="F20" s="30">
        <f t="shared" si="1"/>
        <v>200</v>
      </c>
      <c r="G20" s="25">
        <f t="shared" si="2"/>
        <v>4000</v>
      </c>
      <c r="H20" s="15"/>
    </row>
    <row r="21" spans="1:8" s="5" customFormat="1" ht="15">
      <c r="A21" s="4" t="s">
        <v>133</v>
      </c>
      <c r="B21" s="9" t="s">
        <v>85</v>
      </c>
      <c r="C21" s="4">
        <v>1</v>
      </c>
      <c r="D21" s="37">
        <v>2000</v>
      </c>
      <c r="E21" s="30">
        <f t="shared" si="0"/>
        <v>1900</v>
      </c>
      <c r="F21" s="30">
        <f t="shared" si="1"/>
        <v>100</v>
      </c>
      <c r="G21" s="25">
        <f t="shared" si="2"/>
        <v>2000</v>
      </c>
      <c r="H21" s="15"/>
    </row>
    <row r="22" spans="1:8" s="5" customFormat="1" ht="15">
      <c r="A22" s="4" t="s">
        <v>134</v>
      </c>
      <c r="B22" s="9" t="s">
        <v>104</v>
      </c>
      <c r="C22" s="4">
        <v>4</v>
      </c>
      <c r="D22" s="37">
        <v>10000</v>
      </c>
      <c r="E22" s="30">
        <f t="shared" si="0"/>
        <v>38000</v>
      </c>
      <c r="F22" s="30">
        <f t="shared" si="1"/>
        <v>2000</v>
      </c>
      <c r="G22" s="25">
        <f t="shared" si="2"/>
        <v>40000</v>
      </c>
      <c r="H22" s="15"/>
    </row>
    <row r="23" spans="1:8" s="5" customFormat="1" ht="15">
      <c r="A23" s="4" t="s">
        <v>135</v>
      </c>
      <c r="B23" s="9" t="s">
        <v>96</v>
      </c>
      <c r="C23" s="4">
        <v>8</v>
      </c>
      <c r="D23" s="37">
        <v>400</v>
      </c>
      <c r="E23" s="30">
        <f t="shared" si="0"/>
        <v>3040</v>
      </c>
      <c r="F23" s="30">
        <f t="shared" si="1"/>
        <v>160</v>
      </c>
      <c r="G23" s="25">
        <f t="shared" si="2"/>
        <v>3200</v>
      </c>
      <c r="H23" s="15"/>
    </row>
    <row r="24" spans="1:8" s="5" customFormat="1" ht="15">
      <c r="A24" s="4" t="s">
        <v>136</v>
      </c>
      <c r="B24" s="9" t="s">
        <v>95</v>
      </c>
      <c r="C24" s="4">
        <v>2</v>
      </c>
      <c r="D24" s="37">
        <v>600</v>
      </c>
      <c r="E24" s="30">
        <f t="shared" si="0"/>
        <v>1140</v>
      </c>
      <c r="F24" s="30">
        <f t="shared" si="1"/>
        <v>60</v>
      </c>
      <c r="G24" s="25">
        <f t="shared" si="2"/>
        <v>1200</v>
      </c>
      <c r="H24" s="15"/>
    </row>
    <row r="25" spans="1:8" s="5" customFormat="1" ht="15">
      <c r="A25" s="4" t="s">
        <v>137</v>
      </c>
      <c r="B25" s="9" t="s">
        <v>92</v>
      </c>
      <c r="C25" s="4">
        <v>110</v>
      </c>
      <c r="D25" s="37">
        <v>75</v>
      </c>
      <c r="E25" s="30">
        <f t="shared" si="0"/>
        <v>7837.5</v>
      </c>
      <c r="F25" s="30">
        <f t="shared" si="1"/>
        <v>412.5</v>
      </c>
      <c r="G25" s="25">
        <f t="shared" si="2"/>
        <v>8250</v>
      </c>
      <c r="H25" s="15"/>
    </row>
    <row r="26" spans="1:8" s="5" customFormat="1" ht="15">
      <c r="A26" s="4" t="s">
        <v>138</v>
      </c>
      <c r="B26" s="9" t="s">
        <v>37</v>
      </c>
      <c r="C26" s="4">
        <v>2</v>
      </c>
      <c r="D26" s="37">
        <v>20000</v>
      </c>
      <c r="E26" s="30">
        <f t="shared" si="0"/>
        <v>38000</v>
      </c>
      <c r="F26" s="30">
        <f t="shared" si="1"/>
        <v>2000</v>
      </c>
      <c r="G26" s="25">
        <f t="shared" si="2"/>
        <v>40000</v>
      </c>
      <c r="H26" s="15"/>
    </row>
    <row r="27" spans="1:8" s="5" customFormat="1" ht="15">
      <c r="A27" s="4" t="s">
        <v>139</v>
      </c>
      <c r="B27" s="9" t="s">
        <v>116</v>
      </c>
      <c r="C27" s="4">
        <v>10</v>
      </c>
      <c r="D27" s="37">
        <v>30000</v>
      </c>
      <c r="E27" s="30">
        <f t="shared" si="0"/>
        <v>285000</v>
      </c>
      <c r="F27" s="30">
        <f t="shared" si="1"/>
        <v>15000</v>
      </c>
      <c r="G27" s="25">
        <f t="shared" si="2"/>
        <v>300000</v>
      </c>
      <c r="H27" s="15"/>
    </row>
    <row r="28" spans="1:8" s="5" customFormat="1" ht="15">
      <c r="A28" s="4" t="s">
        <v>140</v>
      </c>
      <c r="B28" s="9" t="s">
        <v>119</v>
      </c>
      <c r="C28" s="4">
        <v>10</v>
      </c>
      <c r="D28" s="37">
        <v>30000</v>
      </c>
      <c r="E28" s="30">
        <f t="shared" si="0"/>
        <v>285000</v>
      </c>
      <c r="F28" s="30">
        <f t="shared" si="1"/>
        <v>15000</v>
      </c>
      <c r="G28" s="25">
        <f t="shared" si="2"/>
        <v>300000</v>
      </c>
      <c r="H28" s="15"/>
    </row>
    <row r="29" spans="1:8" s="5" customFormat="1" ht="15">
      <c r="A29" s="4" t="s">
        <v>141</v>
      </c>
      <c r="B29" s="9" t="s">
        <v>120</v>
      </c>
      <c r="C29" s="4">
        <v>30</v>
      </c>
      <c r="D29" s="37">
        <v>4200</v>
      </c>
      <c r="E29" s="30">
        <f t="shared" si="0"/>
        <v>119700</v>
      </c>
      <c r="F29" s="30">
        <f t="shared" si="1"/>
        <v>6300</v>
      </c>
      <c r="G29" s="25">
        <f t="shared" si="2"/>
        <v>126000</v>
      </c>
      <c r="H29" s="15"/>
    </row>
    <row r="30" spans="1:8" s="5" customFormat="1" ht="15">
      <c r="A30" s="4" t="s">
        <v>142</v>
      </c>
      <c r="B30" s="9" t="s">
        <v>98</v>
      </c>
      <c r="C30" s="4">
        <v>1</v>
      </c>
      <c r="D30" s="37">
        <v>2000</v>
      </c>
      <c r="E30" s="30">
        <f t="shared" si="0"/>
        <v>1900</v>
      </c>
      <c r="F30" s="30">
        <f t="shared" si="1"/>
        <v>100</v>
      </c>
      <c r="G30" s="25">
        <f t="shared" si="2"/>
        <v>2000</v>
      </c>
      <c r="H30" s="15"/>
    </row>
    <row r="31" spans="1:8" s="5" customFormat="1" ht="15">
      <c r="A31" s="4" t="s">
        <v>143</v>
      </c>
      <c r="B31" s="9" t="s">
        <v>86</v>
      </c>
      <c r="C31" s="12">
        <v>4</v>
      </c>
      <c r="D31" s="37">
        <v>4200</v>
      </c>
      <c r="E31" s="30">
        <f t="shared" si="0"/>
        <v>15960</v>
      </c>
      <c r="F31" s="30">
        <f t="shared" si="1"/>
        <v>840</v>
      </c>
      <c r="G31" s="25">
        <f t="shared" si="2"/>
        <v>16800</v>
      </c>
      <c r="H31" s="15"/>
    </row>
    <row r="32" spans="1:8" s="5" customFormat="1" ht="15">
      <c r="A32" s="4" t="s">
        <v>144</v>
      </c>
      <c r="B32" s="11" t="s">
        <v>115</v>
      </c>
      <c r="C32" s="50">
        <v>3</v>
      </c>
      <c r="D32" s="51">
        <v>1550</v>
      </c>
      <c r="E32" s="30">
        <f t="shared" si="0"/>
        <v>4417.5</v>
      </c>
      <c r="F32" s="30">
        <f t="shared" si="1"/>
        <v>232.5</v>
      </c>
      <c r="G32" s="25">
        <f t="shared" si="2"/>
        <v>4650</v>
      </c>
      <c r="H32" s="15"/>
    </row>
    <row r="33" spans="1:8" s="5" customFormat="1" ht="15">
      <c r="A33" s="4" t="s">
        <v>145</v>
      </c>
      <c r="B33" s="9" t="s">
        <v>73</v>
      </c>
      <c r="C33" s="4">
        <v>30</v>
      </c>
      <c r="D33" s="37">
        <v>200</v>
      </c>
      <c r="E33" s="30">
        <f t="shared" si="0"/>
        <v>5700</v>
      </c>
      <c r="F33" s="30">
        <f t="shared" si="1"/>
        <v>300</v>
      </c>
      <c r="G33" s="25">
        <f t="shared" si="2"/>
        <v>6000</v>
      </c>
      <c r="H33" s="15"/>
    </row>
    <row r="34" spans="1:8" s="5" customFormat="1" ht="15">
      <c r="A34" s="4" t="s">
        <v>146</v>
      </c>
      <c r="B34" s="9" t="s">
        <v>94</v>
      </c>
      <c r="C34" s="4">
        <v>1</v>
      </c>
      <c r="D34" s="37">
        <v>100</v>
      </c>
      <c r="E34" s="30">
        <f t="shared" si="0"/>
        <v>95</v>
      </c>
      <c r="F34" s="30">
        <f t="shared" si="1"/>
        <v>5</v>
      </c>
      <c r="G34" s="25">
        <f t="shared" si="2"/>
        <v>100</v>
      </c>
      <c r="H34" s="15"/>
    </row>
    <row r="35" spans="1:8" s="5" customFormat="1" ht="30.75">
      <c r="A35" s="4" t="s">
        <v>147</v>
      </c>
      <c r="B35" s="9" t="s">
        <v>126</v>
      </c>
      <c r="C35" s="4">
        <v>5</v>
      </c>
      <c r="D35" s="37">
        <v>18200</v>
      </c>
      <c r="E35" s="30">
        <f t="shared" si="0"/>
        <v>86450</v>
      </c>
      <c r="F35" s="30">
        <f t="shared" si="1"/>
        <v>4550</v>
      </c>
      <c r="G35" s="25">
        <f t="shared" si="2"/>
        <v>91000</v>
      </c>
      <c r="H35" s="15"/>
    </row>
    <row r="36" spans="1:8" s="5" customFormat="1" ht="30.75">
      <c r="A36" s="4" t="s">
        <v>148</v>
      </c>
      <c r="B36" s="9" t="s">
        <v>128</v>
      </c>
      <c r="C36" s="4">
        <v>40</v>
      </c>
      <c r="D36" s="37">
        <v>1400</v>
      </c>
      <c r="E36" s="30">
        <f t="shared" si="0"/>
        <v>53200</v>
      </c>
      <c r="F36" s="30">
        <f t="shared" si="1"/>
        <v>2800</v>
      </c>
      <c r="G36" s="25">
        <f t="shared" si="2"/>
        <v>56000</v>
      </c>
      <c r="H36" s="15"/>
    </row>
    <row r="37" spans="1:8" s="5" customFormat="1" ht="46.5">
      <c r="A37" s="4" t="s">
        <v>149</v>
      </c>
      <c r="B37" s="9" t="s">
        <v>25</v>
      </c>
      <c r="C37" s="4">
        <v>20</v>
      </c>
      <c r="D37" s="37">
        <v>4000</v>
      </c>
      <c r="E37" s="30">
        <f t="shared" si="0"/>
        <v>76000</v>
      </c>
      <c r="F37" s="30">
        <f t="shared" si="1"/>
        <v>4000</v>
      </c>
      <c r="G37" s="25">
        <f t="shared" si="2"/>
        <v>80000</v>
      </c>
      <c r="H37" s="15"/>
    </row>
    <row r="38" spans="1:8" s="5" customFormat="1" ht="15">
      <c r="A38" s="4" t="s">
        <v>150</v>
      </c>
      <c r="B38" s="9" t="s">
        <v>89</v>
      </c>
      <c r="C38" s="4">
        <v>9</v>
      </c>
      <c r="D38" s="37">
        <v>750</v>
      </c>
      <c r="E38" s="30">
        <f t="shared" si="0"/>
        <v>6412.5</v>
      </c>
      <c r="F38" s="30">
        <f t="shared" si="1"/>
        <v>337.5</v>
      </c>
      <c r="G38" s="25">
        <f t="shared" si="2"/>
        <v>6750</v>
      </c>
      <c r="H38" s="15"/>
    </row>
    <row r="39" spans="1:8" s="41" customFormat="1" ht="15">
      <c r="A39" s="91" t="s">
        <v>7</v>
      </c>
      <c r="B39" s="92"/>
      <c r="C39" s="92"/>
      <c r="D39" s="93"/>
      <c r="E39" s="39">
        <f t="shared" si="0"/>
        <v>1139895.5</v>
      </c>
      <c r="F39" s="39">
        <f t="shared" si="1"/>
        <v>59994.5</v>
      </c>
      <c r="G39" s="39">
        <f>SUM(G14:G38)</f>
        <v>1199890</v>
      </c>
      <c r="H39" s="57"/>
    </row>
    <row r="40" spans="1:8" s="41" customFormat="1" ht="15">
      <c r="A40" s="6">
        <v>4</v>
      </c>
      <c r="B40" s="82" t="s">
        <v>125</v>
      </c>
      <c r="C40" s="83"/>
      <c r="D40" s="84"/>
      <c r="E40" s="31"/>
      <c r="F40" s="31"/>
      <c r="G40" s="36"/>
      <c r="H40" s="57"/>
    </row>
    <row r="41" spans="1:8" s="5" customFormat="1" ht="15">
      <c r="A41" s="4" t="s">
        <v>21</v>
      </c>
      <c r="B41" s="9" t="s">
        <v>88</v>
      </c>
      <c r="C41" s="4">
        <v>115</v>
      </c>
      <c r="D41" s="37">
        <v>95</v>
      </c>
      <c r="E41" s="30">
        <f t="shared" si="0"/>
        <v>10378.75</v>
      </c>
      <c r="F41" s="30">
        <f t="shared" si="1"/>
        <v>546.25</v>
      </c>
      <c r="G41" s="25">
        <f aca="true" t="shared" si="3" ref="G41:G63">C41*D41</f>
        <v>10925</v>
      </c>
      <c r="H41" s="15"/>
    </row>
    <row r="42" spans="1:8" s="5" customFormat="1" ht="15">
      <c r="A42" s="4" t="s">
        <v>26</v>
      </c>
      <c r="B42" s="9" t="s">
        <v>83</v>
      </c>
      <c r="C42" s="4">
        <v>110</v>
      </c>
      <c r="D42" s="37">
        <v>740</v>
      </c>
      <c r="E42" s="30">
        <f t="shared" si="0"/>
        <v>77330</v>
      </c>
      <c r="F42" s="30">
        <f t="shared" si="1"/>
        <v>4070</v>
      </c>
      <c r="G42" s="25">
        <f t="shared" si="3"/>
        <v>81400</v>
      </c>
      <c r="H42" s="15"/>
    </row>
    <row r="43" spans="1:8" s="5" customFormat="1" ht="15">
      <c r="A43" s="4" t="s">
        <v>27</v>
      </c>
      <c r="B43" s="11" t="s">
        <v>71</v>
      </c>
      <c r="C43" s="50">
        <v>150</v>
      </c>
      <c r="D43" s="51">
        <v>30</v>
      </c>
      <c r="E43" s="30">
        <f t="shared" si="0"/>
        <v>4275</v>
      </c>
      <c r="F43" s="30">
        <f t="shared" si="1"/>
        <v>225</v>
      </c>
      <c r="G43" s="25">
        <f t="shared" si="3"/>
        <v>4500</v>
      </c>
      <c r="H43" s="15"/>
    </row>
    <row r="44" spans="1:8" s="5" customFormat="1" ht="15">
      <c r="A44" s="18" t="s">
        <v>28</v>
      </c>
      <c r="B44" s="9" t="s">
        <v>101</v>
      </c>
      <c r="C44" s="4">
        <v>100</v>
      </c>
      <c r="D44" s="37">
        <v>300</v>
      </c>
      <c r="E44" s="30">
        <f t="shared" si="0"/>
        <v>28500</v>
      </c>
      <c r="F44" s="30">
        <f t="shared" si="1"/>
        <v>1500</v>
      </c>
      <c r="G44" s="25">
        <f t="shared" si="3"/>
        <v>30000</v>
      </c>
      <c r="H44" s="15"/>
    </row>
    <row r="45" spans="1:8" s="5" customFormat="1" ht="15">
      <c r="A45" s="4" t="s">
        <v>29</v>
      </c>
      <c r="B45" s="9" t="s">
        <v>81</v>
      </c>
      <c r="C45" s="4">
        <v>10</v>
      </c>
      <c r="D45" s="37">
        <v>250</v>
      </c>
      <c r="E45" s="30">
        <f t="shared" si="0"/>
        <v>2375</v>
      </c>
      <c r="F45" s="30">
        <f t="shared" si="1"/>
        <v>125</v>
      </c>
      <c r="G45" s="25">
        <f t="shared" si="3"/>
        <v>2500</v>
      </c>
      <c r="H45" s="15"/>
    </row>
    <row r="46" spans="1:8" s="5" customFormat="1" ht="15">
      <c r="A46" s="4" t="s">
        <v>36</v>
      </c>
      <c r="B46" s="9" t="s">
        <v>77</v>
      </c>
      <c r="C46" s="4">
        <v>2</v>
      </c>
      <c r="D46" s="37">
        <v>1500</v>
      </c>
      <c r="E46" s="30">
        <f t="shared" si="0"/>
        <v>2850</v>
      </c>
      <c r="F46" s="30">
        <f t="shared" si="1"/>
        <v>150</v>
      </c>
      <c r="G46" s="25">
        <f t="shared" si="3"/>
        <v>3000</v>
      </c>
      <c r="H46" s="15"/>
    </row>
    <row r="47" spans="1:8" s="5" customFormat="1" ht="15">
      <c r="A47" s="18" t="s">
        <v>151</v>
      </c>
      <c r="B47" s="9" t="s">
        <v>102</v>
      </c>
      <c r="C47" s="4">
        <v>50</v>
      </c>
      <c r="D47" s="37">
        <v>625</v>
      </c>
      <c r="E47" s="30">
        <f t="shared" si="0"/>
        <v>29687.5</v>
      </c>
      <c r="F47" s="30">
        <f t="shared" si="1"/>
        <v>1562.5</v>
      </c>
      <c r="G47" s="25">
        <f t="shared" si="3"/>
        <v>31250</v>
      </c>
      <c r="H47" s="15"/>
    </row>
    <row r="48" spans="1:8" s="5" customFormat="1" ht="15">
      <c r="A48" s="4" t="s">
        <v>152</v>
      </c>
      <c r="B48" s="9" t="s">
        <v>82</v>
      </c>
      <c r="C48" s="4">
        <v>20</v>
      </c>
      <c r="D48" s="37">
        <v>1000</v>
      </c>
      <c r="E48" s="30">
        <f t="shared" si="0"/>
        <v>19000</v>
      </c>
      <c r="F48" s="30">
        <f t="shared" si="1"/>
        <v>1000</v>
      </c>
      <c r="G48" s="25">
        <f t="shared" si="3"/>
        <v>20000</v>
      </c>
      <c r="H48" s="15"/>
    </row>
    <row r="49" spans="1:8" s="5" customFormat="1" ht="30.75">
      <c r="A49" s="4" t="s">
        <v>153</v>
      </c>
      <c r="B49" s="9" t="s">
        <v>117</v>
      </c>
      <c r="C49" s="4">
        <v>50</v>
      </c>
      <c r="D49" s="37">
        <v>1379</v>
      </c>
      <c r="E49" s="30">
        <f t="shared" si="0"/>
        <v>65502.5</v>
      </c>
      <c r="F49" s="30">
        <f t="shared" si="1"/>
        <v>3447.5</v>
      </c>
      <c r="G49" s="25">
        <f t="shared" si="3"/>
        <v>68950</v>
      </c>
      <c r="H49" s="15"/>
    </row>
    <row r="50" spans="1:8" s="5" customFormat="1" ht="15">
      <c r="A50" s="4" t="s">
        <v>154</v>
      </c>
      <c r="B50" s="11" t="s">
        <v>69</v>
      </c>
      <c r="C50" s="50">
        <v>30</v>
      </c>
      <c r="D50" s="51">
        <v>1000</v>
      </c>
      <c r="E50" s="30">
        <f t="shared" si="0"/>
        <v>28500</v>
      </c>
      <c r="F50" s="30">
        <f t="shared" si="1"/>
        <v>1500</v>
      </c>
      <c r="G50" s="25">
        <f t="shared" si="3"/>
        <v>30000</v>
      </c>
      <c r="H50" s="15"/>
    </row>
    <row r="51" spans="1:8" s="5" customFormat="1" ht="15">
      <c r="A51" s="4" t="s">
        <v>155</v>
      </c>
      <c r="B51" s="9" t="s">
        <v>76</v>
      </c>
      <c r="C51" s="4">
        <v>130</v>
      </c>
      <c r="D51" s="37">
        <v>50</v>
      </c>
      <c r="E51" s="30">
        <f t="shared" si="0"/>
        <v>6175</v>
      </c>
      <c r="F51" s="30">
        <f t="shared" si="1"/>
        <v>325</v>
      </c>
      <c r="G51" s="25">
        <f t="shared" si="3"/>
        <v>6500</v>
      </c>
      <c r="H51" s="15"/>
    </row>
    <row r="52" spans="1:8" s="5" customFormat="1" ht="15">
      <c r="A52" s="40" t="s">
        <v>156</v>
      </c>
      <c r="B52" s="9" t="s">
        <v>105</v>
      </c>
      <c r="C52" s="4">
        <v>200</v>
      </c>
      <c r="D52" s="37">
        <v>45</v>
      </c>
      <c r="E52" s="30">
        <f t="shared" si="0"/>
        <v>8550</v>
      </c>
      <c r="F52" s="30">
        <f t="shared" si="1"/>
        <v>450</v>
      </c>
      <c r="G52" s="25">
        <f t="shared" si="3"/>
        <v>9000</v>
      </c>
      <c r="H52" s="15"/>
    </row>
    <row r="53" spans="1:8" s="5" customFormat="1" ht="15">
      <c r="A53" s="4" t="s">
        <v>157</v>
      </c>
      <c r="B53" s="9" t="s">
        <v>118</v>
      </c>
      <c r="C53" s="4">
        <v>50</v>
      </c>
      <c r="D53" s="37">
        <v>2500</v>
      </c>
      <c r="E53" s="30">
        <f t="shared" si="0"/>
        <v>118750</v>
      </c>
      <c r="F53" s="30">
        <f t="shared" si="1"/>
        <v>6250</v>
      </c>
      <c r="G53" s="25">
        <f t="shared" si="3"/>
        <v>125000</v>
      </c>
      <c r="H53" s="15"/>
    </row>
    <row r="54" spans="1:8" s="5" customFormat="1" ht="15">
      <c r="A54" s="4" t="s">
        <v>158</v>
      </c>
      <c r="B54" s="9" t="s">
        <v>74</v>
      </c>
      <c r="C54" s="4">
        <v>40</v>
      </c>
      <c r="D54" s="37">
        <v>1000</v>
      </c>
      <c r="E54" s="30">
        <f t="shared" si="0"/>
        <v>38000</v>
      </c>
      <c r="F54" s="30">
        <f t="shared" si="1"/>
        <v>2000</v>
      </c>
      <c r="G54" s="25">
        <f t="shared" si="3"/>
        <v>40000</v>
      </c>
      <c r="H54" s="15"/>
    </row>
    <row r="55" spans="1:8" s="5" customFormat="1" ht="15">
      <c r="A55" s="4" t="s">
        <v>159</v>
      </c>
      <c r="B55" s="9" t="s">
        <v>90</v>
      </c>
      <c r="C55" s="4">
        <v>30</v>
      </c>
      <c r="D55" s="37">
        <v>220</v>
      </c>
      <c r="E55" s="30">
        <f t="shared" si="0"/>
        <v>6270</v>
      </c>
      <c r="F55" s="30">
        <f t="shared" si="1"/>
        <v>330</v>
      </c>
      <c r="G55" s="25">
        <f t="shared" si="3"/>
        <v>6600</v>
      </c>
      <c r="H55" s="15"/>
    </row>
    <row r="56" spans="1:8" s="5" customFormat="1" ht="15">
      <c r="A56" s="4" t="s">
        <v>160</v>
      </c>
      <c r="B56" s="9" t="s">
        <v>80</v>
      </c>
      <c r="C56" s="4">
        <v>40</v>
      </c>
      <c r="D56" s="37">
        <v>750</v>
      </c>
      <c r="E56" s="30">
        <f t="shared" si="0"/>
        <v>28500</v>
      </c>
      <c r="F56" s="30">
        <f t="shared" si="1"/>
        <v>1500</v>
      </c>
      <c r="G56" s="25">
        <f t="shared" si="3"/>
        <v>30000</v>
      </c>
      <c r="H56" s="15"/>
    </row>
    <row r="57" spans="1:8" s="5" customFormat="1" ht="15">
      <c r="A57" s="4" t="s">
        <v>161</v>
      </c>
      <c r="B57" s="9" t="s">
        <v>78</v>
      </c>
      <c r="C57" s="4">
        <v>2</v>
      </c>
      <c r="D57" s="37">
        <v>2000</v>
      </c>
      <c r="E57" s="30">
        <f t="shared" si="0"/>
        <v>3800</v>
      </c>
      <c r="F57" s="30">
        <f t="shared" si="1"/>
        <v>200</v>
      </c>
      <c r="G57" s="25">
        <f t="shared" si="3"/>
        <v>4000</v>
      </c>
      <c r="H57" s="15"/>
    </row>
    <row r="58" spans="1:8" s="5" customFormat="1" ht="15">
      <c r="A58" s="4" t="s">
        <v>162</v>
      </c>
      <c r="B58" s="9" t="s">
        <v>87</v>
      </c>
      <c r="C58" s="4">
        <v>55</v>
      </c>
      <c r="D58" s="37">
        <v>2000</v>
      </c>
      <c r="E58" s="30">
        <f t="shared" si="0"/>
        <v>104500</v>
      </c>
      <c r="F58" s="30">
        <f t="shared" si="1"/>
        <v>5500</v>
      </c>
      <c r="G58" s="25">
        <f t="shared" si="3"/>
        <v>110000</v>
      </c>
      <c r="H58" s="15"/>
    </row>
    <row r="59" spans="1:8" s="5" customFormat="1" ht="15">
      <c r="A59" s="4" t="s">
        <v>163</v>
      </c>
      <c r="B59" s="9" t="s">
        <v>113</v>
      </c>
      <c r="C59" s="4">
        <v>100</v>
      </c>
      <c r="D59" s="37">
        <v>449</v>
      </c>
      <c r="E59" s="30">
        <f t="shared" si="0"/>
        <v>42655</v>
      </c>
      <c r="F59" s="30">
        <f t="shared" si="1"/>
        <v>2245</v>
      </c>
      <c r="G59" s="25">
        <f t="shared" si="3"/>
        <v>44900</v>
      </c>
      <c r="H59" s="15"/>
    </row>
    <row r="60" spans="1:8" s="5" customFormat="1" ht="15">
      <c r="A60" s="4" t="s">
        <v>164</v>
      </c>
      <c r="B60" s="9" t="s">
        <v>114</v>
      </c>
      <c r="C60" s="4">
        <v>100</v>
      </c>
      <c r="D60" s="37">
        <v>669</v>
      </c>
      <c r="E60" s="30">
        <f t="shared" si="0"/>
        <v>63555</v>
      </c>
      <c r="F60" s="30">
        <f t="shared" si="1"/>
        <v>3345</v>
      </c>
      <c r="G60" s="25">
        <f t="shared" si="3"/>
        <v>66900</v>
      </c>
      <c r="H60" s="15"/>
    </row>
    <row r="61" spans="1:8" s="5" customFormat="1" ht="15">
      <c r="A61" s="4" t="s">
        <v>165</v>
      </c>
      <c r="B61" s="9" t="s">
        <v>103</v>
      </c>
      <c r="C61" s="4">
        <v>50</v>
      </c>
      <c r="D61" s="37">
        <v>430</v>
      </c>
      <c r="E61" s="30">
        <f t="shared" si="0"/>
        <v>20425</v>
      </c>
      <c r="F61" s="30">
        <f t="shared" si="1"/>
        <v>1075</v>
      </c>
      <c r="G61" s="25">
        <f t="shared" si="3"/>
        <v>21500</v>
      </c>
      <c r="H61" s="15"/>
    </row>
    <row r="62" spans="1:8" ht="15">
      <c r="A62" s="4" t="s">
        <v>166</v>
      </c>
      <c r="B62" s="9" t="s">
        <v>79</v>
      </c>
      <c r="C62" s="4">
        <v>250</v>
      </c>
      <c r="D62" s="37">
        <v>400</v>
      </c>
      <c r="E62" s="30">
        <f t="shared" si="0"/>
        <v>95000</v>
      </c>
      <c r="F62" s="30">
        <f t="shared" si="1"/>
        <v>5000</v>
      </c>
      <c r="G62" s="25">
        <f t="shared" si="3"/>
        <v>100000</v>
      </c>
      <c r="H62" s="15"/>
    </row>
    <row r="63" spans="1:8" ht="15">
      <c r="A63" s="4" t="s">
        <v>167</v>
      </c>
      <c r="B63" s="9" t="s">
        <v>100</v>
      </c>
      <c r="C63" s="4">
        <v>50</v>
      </c>
      <c r="D63" s="37">
        <v>50</v>
      </c>
      <c r="E63" s="30">
        <f t="shared" si="0"/>
        <v>2375</v>
      </c>
      <c r="F63" s="30">
        <f t="shared" si="1"/>
        <v>125</v>
      </c>
      <c r="G63" s="25">
        <f t="shared" si="3"/>
        <v>2500</v>
      </c>
      <c r="H63" s="15"/>
    </row>
    <row r="64" spans="1:8" s="19" customFormat="1" ht="15" customHeight="1">
      <c r="A64" s="91" t="s">
        <v>7</v>
      </c>
      <c r="B64" s="92"/>
      <c r="C64" s="92"/>
      <c r="D64" s="93"/>
      <c r="E64" s="39">
        <f>SUM(E41:E63)</f>
        <v>806953.75</v>
      </c>
      <c r="F64" s="39">
        <f>SUM(F41:F63)</f>
        <v>42471.25</v>
      </c>
      <c r="G64" s="39">
        <f>SUM(G41:G63)</f>
        <v>849425</v>
      </c>
      <c r="H64" s="57"/>
    </row>
    <row r="65" spans="1:8" ht="15">
      <c r="A65" s="6">
        <v>5</v>
      </c>
      <c r="B65" s="82" t="s">
        <v>129</v>
      </c>
      <c r="C65" s="83"/>
      <c r="D65" s="84"/>
      <c r="E65" s="30"/>
      <c r="F65" s="30"/>
      <c r="G65" s="25"/>
      <c r="H65" s="15"/>
    </row>
    <row r="66" spans="1:8" ht="30.75">
      <c r="A66" s="1" t="s">
        <v>13</v>
      </c>
      <c r="B66" s="11" t="s">
        <v>45</v>
      </c>
      <c r="C66" s="50">
        <v>34</v>
      </c>
      <c r="D66" s="51">
        <v>60</v>
      </c>
      <c r="E66" s="30">
        <f t="shared" si="0"/>
        <v>1938</v>
      </c>
      <c r="F66" s="30">
        <f t="shared" si="1"/>
        <v>102</v>
      </c>
      <c r="G66" s="25">
        <f aca="true" t="shared" si="4" ref="G66:G100">C66*D66</f>
        <v>2040</v>
      </c>
      <c r="H66" s="15"/>
    </row>
    <row r="67" spans="1:8" ht="15">
      <c r="A67" s="1" t="s">
        <v>34</v>
      </c>
      <c r="B67" s="9" t="s">
        <v>97</v>
      </c>
      <c r="C67" s="4">
        <v>1</v>
      </c>
      <c r="D67" s="37">
        <v>500</v>
      </c>
      <c r="E67" s="30">
        <f t="shared" si="0"/>
        <v>475</v>
      </c>
      <c r="F67" s="30">
        <f t="shared" si="1"/>
        <v>25</v>
      </c>
      <c r="G67" s="25">
        <f t="shared" si="4"/>
        <v>500</v>
      </c>
      <c r="H67" s="15"/>
    </row>
    <row r="68" spans="1:8" ht="15">
      <c r="A68" s="1" t="s">
        <v>35</v>
      </c>
      <c r="B68" s="9" t="s">
        <v>84</v>
      </c>
      <c r="C68" s="4">
        <v>8</v>
      </c>
      <c r="D68" s="37">
        <v>290</v>
      </c>
      <c r="E68" s="30">
        <f t="shared" si="0"/>
        <v>2204</v>
      </c>
      <c r="F68" s="30">
        <f t="shared" si="1"/>
        <v>116</v>
      </c>
      <c r="G68" s="25">
        <f t="shared" si="4"/>
        <v>2320</v>
      </c>
      <c r="H68" s="15"/>
    </row>
    <row r="69" spans="1:8" ht="15">
      <c r="A69" s="1" t="s">
        <v>233</v>
      </c>
      <c r="B69" s="9" t="s">
        <v>91</v>
      </c>
      <c r="C69" s="4">
        <v>1</v>
      </c>
      <c r="D69" s="37">
        <v>700</v>
      </c>
      <c r="E69" s="30">
        <f t="shared" si="0"/>
        <v>665</v>
      </c>
      <c r="F69" s="30">
        <f t="shared" si="1"/>
        <v>35</v>
      </c>
      <c r="G69" s="25">
        <f t="shared" si="4"/>
        <v>700</v>
      </c>
      <c r="H69" s="15"/>
    </row>
    <row r="70" spans="1:8" ht="15">
      <c r="A70" s="1" t="s">
        <v>236</v>
      </c>
      <c r="B70" s="11" t="s">
        <v>54</v>
      </c>
      <c r="C70" s="50">
        <v>10</v>
      </c>
      <c r="D70" s="51">
        <v>207</v>
      </c>
      <c r="E70" s="30">
        <f t="shared" si="0"/>
        <v>1966.5</v>
      </c>
      <c r="F70" s="30">
        <f t="shared" si="1"/>
        <v>103.5</v>
      </c>
      <c r="G70" s="25">
        <f t="shared" si="4"/>
        <v>2070</v>
      </c>
      <c r="H70" s="15"/>
    </row>
    <row r="71" spans="1:8" ht="15">
      <c r="A71" s="1" t="s">
        <v>239</v>
      </c>
      <c r="B71" s="11" t="s">
        <v>48</v>
      </c>
      <c r="C71" s="50">
        <v>8</v>
      </c>
      <c r="D71" s="51">
        <v>197</v>
      </c>
      <c r="E71" s="30">
        <f t="shared" si="0"/>
        <v>1497.1999999999998</v>
      </c>
      <c r="F71" s="30">
        <f t="shared" si="1"/>
        <v>78.80000000000001</v>
      </c>
      <c r="G71" s="25">
        <f t="shared" si="4"/>
        <v>1576</v>
      </c>
      <c r="H71" s="15"/>
    </row>
    <row r="72" spans="1:8" ht="15">
      <c r="A72" s="1" t="s">
        <v>242</v>
      </c>
      <c r="B72" s="11" t="s">
        <v>47</v>
      </c>
      <c r="C72" s="50">
        <v>12</v>
      </c>
      <c r="D72" s="51">
        <v>195</v>
      </c>
      <c r="E72" s="30">
        <f t="shared" si="0"/>
        <v>2223</v>
      </c>
      <c r="F72" s="30">
        <f t="shared" si="1"/>
        <v>117</v>
      </c>
      <c r="G72" s="25">
        <f t="shared" si="4"/>
        <v>2340</v>
      </c>
      <c r="H72" s="15"/>
    </row>
    <row r="73" spans="1:8" ht="15">
      <c r="A73" s="1" t="s">
        <v>245</v>
      </c>
      <c r="B73" s="11" t="s">
        <v>46</v>
      </c>
      <c r="C73" s="50">
        <v>12</v>
      </c>
      <c r="D73" s="51">
        <v>250</v>
      </c>
      <c r="E73" s="30">
        <f t="shared" si="0"/>
        <v>2850</v>
      </c>
      <c r="F73" s="30">
        <f t="shared" si="1"/>
        <v>150</v>
      </c>
      <c r="G73" s="25">
        <f t="shared" si="4"/>
        <v>3000</v>
      </c>
      <c r="H73" s="15"/>
    </row>
    <row r="74" spans="1:8" ht="15">
      <c r="A74" s="1" t="s">
        <v>248</v>
      </c>
      <c r="B74" s="11" t="s">
        <v>64</v>
      </c>
      <c r="C74" s="50">
        <v>34</v>
      </c>
      <c r="D74" s="51">
        <v>108</v>
      </c>
      <c r="E74" s="30">
        <f t="shared" si="0"/>
        <v>3488.3999999999996</v>
      </c>
      <c r="F74" s="30">
        <f t="shared" si="1"/>
        <v>183.60000000000002</v>
      </c>
      <c r="G74" s="25">
        <f t="shared" si="4"/>
        <v>3672</v>
      </c>
      <c r="H74" s="15"/>
    </row>
    <row r="75" spans="1:8" ht="15">
      <c r="A75" s="1" t="s">
        <v>252</v>
      </c>
      <c r="B75" s="11" t="s">
        <v>66</v>
      </c>
      <c r="C75" s="50">
        <v>34</v>
      </c>
      <c r="D75" s="51">
        <v>72</v>
      </c>
      <c r="E75" s="30">
        <f t="shared" si="0"/>
        <v>2325.6</v>
      </c>
      <c r="F75" s="30">
        <f t="shared" si="1"/>
        <v>122.4</v>
      </c>
      <c r="G75" s="25">
        <f t="shared" si="4"/>
        <v>2448</v>
      </c>
      <c r="H75" s="15"/>
    </row>
    <row r="76" spans="1:8" ht="15">
      <c r="A76" s="1" t="s">
        <v>253</v>
      </c>
      <c r="B76" s="11" t="s">
        <v>67</v>
      </c>
      <c r="C76" s="50">
        <v>34</v>
      </c>
      <c r="D76" s="51">
        <v>28</v>
      </c>
      <c r="E76" s="30">
        <f t="shared" si="0"/>
        <v>904.4</v>
      </c>
      <c r="F76" s="30">
        <f t="shared" si="1"/>
        <v>47.6</v>
      </c>
      <c r="G76" s="25">
        <f t="shared" si="4"/>
        <v>952</v>
      </c>
      <c r="H76" s="15"/>
    </row>
    <row r="77" spans="1:8" ht="15">
      <c r="A77" s="1" t="s">
        <v>254</v>
      </c>
      <c r="B77" s="11" t="s">
        <v>112</v>
      </c>
      <c r="C77" s="50">
        <v>34</v>
      </c>
      <c r="D77" s="51">
        <v>32</v>
      </c>
      <c r="E77" s="30">
        <f aca="true" t="shared" si="5" ref="E77:E101">G77*95%</f>
        <v>1033.6</v>
      </c>
      <c r="F77" s="30">
        <f aca="true" t="shared" si="6" ref="F77:F101">G77*5%</f>
        <v>54.400000000000006</v>
      </c>
      <c r="G77" s="25">
        <f t="shared" si="4"/>
        <v>1088</v>
      </c>
      <c r="H77" s="15"/>
    </row>
    <row r="78" spans="1:8" ht="30.75">
      <c r="A78" s="1" t="s">
        <v>255</v>
      </c>
      <c r="B78" s="11" t="s">
        <v>42</v>
      </c>
      <c r="C78" s="50">
        <v>34</v>
      </c>
      <c r="D78" s="51">
        <v>310</v>
      </c>
      <c r="E78" s="30">
        <f t="shared" si="5"/>
        <v>10013</v>
      </c>
      <c r="F78" s="30">
        <f t="shared" si="6"/>
        <v>527</v>
      </c>
      <c r="G78" s="25">
        <f t="shared" si="4"/>
        <v>10540</v>
      </c>
      <c r="H78" s="15"/>
    </row>
    <row r="79" spans="1:8" ht="30.75">
      <c r="A79" s="1" t="s">
        <v>256</v>
      </c>
      <c r="B79" s="11" t="s">
        <v>68</v>
      </c>
      <c r="C79" s="50">
        <v>4</v>
      </c>
      <c r="D79" s="51">
        <v>181</v>
      </c>
      <c r="E79" s="30">
        <f t="shared" si="5"/>
        <v>687.8</v>
      </c>
      <c r="F79" s="30">
        <f t="shared" si="6"/>
        <v>36.2</v>
      </c>
      <c r="G79" s="25">
        <f t="shared" si="4"/>
        <v>724</v>
      </c>
      <c r="H79" s="15"/>
    </row>
    <row r="80" spans="1:8" ht="15">
      <c r="A80" s="1" t="s">
        <v>257</v>
      </c>
      <c r="B80" s="11" t="s">
        <v>57</v>
      </c>
      <c r="C80" s="50">
        <v>2</v>
      </c>
      <c r="D80" s="51">
        <v>180</v>
      </c>
      <c r="E80" s="30">
        <f t="shared" si="5"/>
        <v>342</v>
      </c>
      <c r="F80" s="30">
        <f t="shared" si="6"/>
        <v>18</v>
      </c>
      <c r="G80" s="25">
        <f t="shared" si="4"/>
        <v>360</v>
      </c>
      <c r="H80" s="15"/>
    </row>
    <row r="81" spans="1:8" ht="15">
      <c r="A81" s="1" t="s">
        <v>258</v>
      </c>
      <c r="B81" s="11" t="s">
        <v>58</v>
      </c>
      <c r="C81" s="50">
        <v>2</v>
      </c>
      <c r="D81" s="51">
        <v>180</v>
      </c>
      <c r="E81" s="30">
        <f t="shared" si="5"/>
        <v>342</v>
      </c>
      <c r="F81" s="30">
        <f t="shared" si="6"/>
        <v>18</v>
      </c>
      <c r="G81" s="25">
        <f t="shared" si="4"/>
        <v>360</v>
      </c>
      <c r="H81" s="15"/>
    </row>
    <row r="82" spans="1:8" ht="15">
      <c r="A82" s="1" t="s">
        <v>259</v>
      </c>
      <c r="B82" s="11" t="s">
        <v>56</v>
      </c>
      <c r="C82" s="50">
        <v>2</v>
      </c>
      <c r="D82" s="51">
        <v>180</v>
      </c>
      <c r="E82" s="30">
        <f t="shared" si="5"/>
        <v>342</v>
      </c>
      <c r="F82" s="30">
        <f t="shared" si="6"/>
        <v>18</v>
      </c>
      <c r="G82" s="25">
        <f t="shared" si="4"/>
        <v>360</v>
      </c>
      <c r="H82" s="15"/>
    </row>
    <row r="83" spans="1:8" ht="15">
      <c r="A83" s="1" t="s">
        <v>260</v>
      </c>
      <c r="B83" s="11" t="s">
        <v>59</v>
      </c>
      <c r="C83" s="50">
        <v>2</v>
      </c>
      <c r="D83" s="51">
        <v>50</v>
      </c>
      <c r="E83" s="30">
        <f t="shared" si="5"/>
        <v>95</v>
      </c>
      <c r="F83" s="30">
        <f t="shared" si="6"/>
        <v>5</v>
      </c>
      <c r="G83" s="25">
        <f t="shared" si="4"/>
        <v>100</v>
      </c>
      <c r="H83" s="15"/>
    </row>
    <row r="84" spans="1:8" ht="30.75">
      <c r="A84" s="42" t="s">
        <v>261</v>
      </c>
      <c r="B84" s="11" t="s">
        <v>60</v>
      </c>
      <c r="C84" s="50">
        <v>6</v>
      </c>
      <c r="D84" s="51">
        <v>270</v>
      </c>
      <c r="E84" s="30">
        <f t="shared" si="5"/>
        <v>1539</v>
      </c>
      <c r="F84" s="30">
        <f t="shared" si="6"/>
        <v>81</v>
      </c>
      <c r="G84" s="25">
        <f t="shared" si="4"/>
        <v>1620</v>
      </c>
      <c r="H84" s="15"/>
    </row>
    <row r="85" spans="1:8" ht="46.5">
      <c r="A85" s="1" t="s">
        <v>262</v>
      </c>
      <c r="B85" s="11" t="s">
        <v>40</v>
      </c>
      <c r="C85" s="50">
        <v>4</v>
      </c>
      <c r="D85" s="51">
        <v>500</v>
      </c>
      <c r="E85" s="30">
        <f t="shared" si="5"/>
        <v>1900</v>
      </c>
      <c r="F85" s="30">
        <f t="shared" si="6"/>
        <v>100</v>
      </c>
      <c r="G85" s="25">
        <f t="shared" si="4"/>
        <v>2000</v>
      </c>
      <c r="H85" s="15"/>
    </row>
    <row r="86" spans="1:8" ht="15">
      <c r="A86" s="1" t="s">
        <v>263</v>
      </c>
      <c r="B86" s="11" t="s">
        <v>61</v>
      </c>
      <c r="C86" s="50">
        <v>4</v>
      </c>
      <c r="D86" s="51">
        <v>126</v>
      </c>
      <c r="E86" s="30">
        <f t="shared" si="5"/>
        <v>478.79999999999995</v>
      </c>
      <c r="F86" s="30">
        <f t="shared" si="6"/>
        <v>25.200000000000003</v>
      </c>
      <c r="G86" s="25">
        <f t="shared" si="4"/>
        <v>504</v>
      </c>
      <c r="H86" s="15"/>
    </row>
    <row r="87" spans="1:8" ht="30.75">
      <c r="A87" s="1" t="s">
        <v>264</v>
      </c>
      <c r="B87" s="11" t="s">
        <v>53</v>
      </c>
      <c r="C87" s="50">
        <v>6</v>
      </c>
      <c r="D87" s="51">
        <v>225</v>
      </c>
      <c r="E87" s="30">
        <f t="shared" si="5"/>
        <v>1282.5</v>
      </c>
      <c r="F87" s="30">
        <f t="shared" si="6"/>
        <v>67.5</v>
      </c>
      <c r="G87" s="25">
        <f t="shared" si="4"/>
        <v>1350</v>
      </c>
      <c r="H87" s="15"/>
    </row>
    <row r="88" spans="1:8" ht="15">
      <c r="A88" s="1" t="s">
        <v>265</v>
      </c>
      <c r="B88" s="11" t="s">
        <v>62</v>
      </c>
      <c r="C88" s="50">
        <v>34</v>
      </c>
      <c r="D88" s="51">
        <v>20</v>
      </c>
      <c r="E88" s="30">
        <f t="shared" si="5"/>
        <v>646</v>
      </c>
      <c r="F88" s="30">
        <f t="shared" si="6"/>
        <v>34</v>
      </c>
      <c r="G88" s="25">
        <f t="shared" si="4"/>
        <v>680</v>
      </c>
      <c r="H88" s="15"/>
    </row>
    <row r="89" spans="1:8" ht="30.75">
      <c r="A89" s="1" t="s">
        <v>266</v>
      </c>
      <c r="B89" s="11" t="s">
        <v>52</v>
      </c>
      <c r="C89" s="50">
        <v>34</v>
      </c>
      <c r="D89" s="51">
        <v>96</v>
      </c>
      <c r="E89" s="30">
        <f t="shared" si="5"/>
        <v>3100.7999999999997</v>
      </c>
      <c r="F89" s="30">
        <f t="shared" si="6"/>
        <v>163.20000000000002</v>
      </c>
      <c r="G89" s="25">
        <f t="shared" si="4"/>
        <v>3264</v>
      </c>
      <c r="H89" s="15"/>
    </row>
    <row r="90" spans="1:8" ht="15">
      <c r="A90" s="1" t="s">
        <v>267</v>
      </c>
      <c r="B90" s="11" t="s">
        <v>41</v>
      </c>
      <c r="C90" s="50">
        <v>34</v>
      </c>
      <c r="D90" s="51">
        <v>30</v>
      </c>
      <c r="E90" s="30">
        <f t="shared" si="5"/>
        <v>969</v>
      </c>
      <c r="F90" s="30">
        <f t="shared" si="6"/>
        <v>51</v>
      </c>
      <c r="G90" s="25">
        <f t="shared" si="4"/>
        <v>1020</v>
      </c>
      <c r="H90" s="15"/>
    </row>
    <row r="91" spans="1:8" ht="15">
      <c r="A91" s="1" t="s">
        <v>268</v>
      </c>
      <c r="B91" s="11" t="s">
        <v>51</v>
      </c>
      <c r="C91" s="50">
        <v>6</v>
      </c>
      <c r="D91" s="51">
        <v>399</v>
      </c>
      <c r="E91" s="30">
        <f t="shared" si="5"/>
        <v>2274.2999999999997</v>
      </c>
      <c r="F91" s="30">
        <f t="shared" si="6"/>
        <v>119.7</v>
      </c>
      <c r="G91" s="25">
        <f t="shared" si="4"/>
        <v>2394</v>
      </c>
      <c r="H91" s="15"/>
    </row>
    <row r="92" spans="1:8" ht="30.75">
      <c r="A92" s="1" t="s">
        <v>269</v>
      </c>
      <c r="B92" s="11" t="s">
        <v>65</v>
      </c>
      <c r="C92" s="50">
        <v>12</v>
      </c>
      <c r="D92" s="51">
        <v>118</v>
      </c>
      <c r="E92" s="30">
        <f t="shared" si="5"/>
        <v>1345.2</v>
      </c>
      <c r="F92" s="30">
        <f t="shared" si="6"/>
        <v>70.8</v>
      </c>
      <c r="G92" s="25">
        <f t="shared" si="4"/>
        <v>1416</v>
      </c>
      <c r="H92" s="15"/>
    </row>
    <row r="93" spans="1:8" ht="30.75">
      <c r="A93" s="1" t="s">
        <v>270</v>
      </c>
      <c r="B93" s="11" t="s">
        <v>55</v>
      </c>
      <c r="C93" s="50">
        <v>2</v>
      </c>
      <c r="D93" s="51">
        <v>289</v>
      </c>
      <c r="E93" s="30">
        <f t="shared" si="5"/>
        <v>549.1</v>
      </c>
      <c r="F93" s="30">
        <f t="shared" si="6"/>
        <v>28.900000000000002</v>
      </c>
      <c r="G93" s="25">
        <f t="shared" si="4"/>
        <v>578</v>
      </c>
      <c r="H93" s="15"/>
    </row>
    <row r="94" spans="1:8" ht="15">
      <c r="A94" s="1" t="s">
        <v>271</v>
      </c>
      <c r="B94" s="11" t="s">
        <v>39</v>
      </c>
      <c r="C94" s="50">
        <v>34</v>
      </c>
      <c r="D94" s="51">
        <v>85</v>
      </c>
      <c r="E94" s="30">
        <f t="shared" si="5"/>
        <v>2745.5</v>
      </c>
      <c r="F94" s="30">
        <f t="shared" si="6"/>
        <v>144.5</v>
      </c>
      <c r="G94" s="25">
        <f t="shared" si="4"/>
        <v>2890</v>
      </c>
      <c r="H94" s="15"/>
    </row>
    <row r="95" spans="1:8" ht="46.5">
      <c r="A95" s="42" t="s">
        <v>272</v>
      </c>
      <c r="B95" s="11" t="s">
        <v>50</v>
      </c>
      <c r="C95" s="50">
        <v>4</v>
      </c>
      <c r="D95" s="51">
        <v>92</v>
      </c>
      <c r="E95" s="30">
        <f t="shared" si="5"/>
        <v>349.59999999999997</v>
      </c>
      <c r="F95" s="30">
        <f t="shared" si="6"/>
        <v>18.400000000000002</v>
      </c>
      <c r="G95" s="25">
        <f t="shared" si="4"/>
        <v>368</v>
      </c>
      <c r="H95" s="15"/>
    </row>
    <row r="96" spans="1:8" ht="15">
      <c r="A96" s="1" t="s">
        <v>273</v>
      </c>
      <c r="B96" s="11" t="s">
        <v>49</v>
      </c>
      <c r="C96" s="50">
        <v>10</v>
      </c>
      <c r="D96" s="51">
        <v>31</v>
      </c>
      <c r="E96" s="30">
        <f t="shared" si="5"/>
        <v>294.5</v>
      </c>
      <c r="F96" s="30">
        <f t="shared" si="6"/>
        <v>15.5</v>
      </c>
      <c r="G96" s="25">
        <f t="shared" si="4"/>
        <v>310</v>
      </c>
      <c r="H96" s="15"/>
    </row>
    <row r="97" spans="1:8" ht="30.75">
      <c r="A97" s="1" t="s">
        <v>274</v>
      </c>
      <c r="B97" s="11" t="s">
        <v>43</v>
      </c>
      <c r="C97" s="50">
        <v>34</v>
      </c>
      <c r="D97" s="51">
        <v>200</v>
      </c>
      <c r="E97" s="30">
        <f t="shared" si="5"/>
        <v>6460</v>
      </c>
      <c r="F97" s="30">
        <f t="shared" si="6"/>
        <v>340</v>
      </c>
      <c r="G97" s="25">
        <f t="shared" si="4"/>
        <v>6800</v>
      </c>
      <c r="H97" s="15"/>
    </row>
    <row r="98" spans="1:8" ht="30.75">
      <c r="A98" s="1" t="s">
        <v>275</v>
      </c>
      <c r="B98" s="11" t="s">
        <v>44</v>
      </c>
      <c r="C98" s="50">
        <v>4</v>
      </c>
      <c r="D98" s="51">
        <v>349</v>
      </c>
      <c r="E98" s="30">
        <f t="shared" si="5"/>
        <v>1326.2</v>
      </c>
      <c r="F98" s="30">
        <f t="shared" si="6"/>
        <v>69.8</v>
      </c>
      <c r="G98" s="25">
        <f t="shared" si="4"/>
        <v>1396</v>
      </c>
      <c r="H98" s="15"/>
    </row>
    <row r="99" spans="1:8" ht="15">
      <c r="A99" s="1" t="s">
        <v>276</v>
      </c>
      <c r="B99" s="11" t="s">
        <v>72</v>
      </c>
      <c r="C99" s="50">
        <v>300</v>
      </c>
      <c r="D99" s="51">
        <v>3</v>
      </c>
      <c r="E99" s="30">
        <f t="shared" si="5"/>
        <v>855</v>
      </c>
      <c r="F99" s="30">
        <f t="shared" si="6"/>
        <v>45</v>
      </c>
      <c r="G99" s="25">
        <f t="shared" si="4"/>
        <v>900</v>
      </c>
      <c r="H99" s="15"/>
    </row>
    <row r="100" spans="1:8" ht="15">
      <c r="A100" s="1" t="s">
        <v>277</v>
      </c>
      <c r="B100" s="11" t="s">
        <v>63</v>
      </c>
      <c r="C100" s="50">
        <v>2</v>
      </c>
      <c r="D100" s="51">
        <v>52</v>
      </c>
      <c r="E100" s="30">
        <f t="shared" si="5"/>
        <v>98.8</v>
      </c>
      <c r="F100" s="30">
        <f t="shared" si="6"/>
        <v>5.2</v>
      </c>
      <c r="G100" s="25">
        <f t="shared" si="4"/>
        <v>104</v>
      </c>
      <c r="H100" s="15"/>
    </row>
    <row r="101" spans="1:8" s="19" customFormat="1" ht="15">
      <c r="A101" s="91" t="s">
        <v>7</v>
      </c>
      <c r="B101" s="92"/>
      <c r="C101" s="92"/>
      <c r="D101" s="93"/>
      <c r="E101" s="39">
        <f t="shared" si="5"/>
        <v>59606.799999999996</v>
      </c>
      <c r="F101" s="39">
        <f t="shared" si="6"/>
        <v>3137.2000000000003</v>
      </c>
      <c r="G101" s="39">
        <f>SUM(G66:G100)</f>
        <v>62744</v>
      </c>
      <c r="H101" s="57"/>
    </row>
    <row r="102" spans="1:8" ht="15">
      <c r="A102" s="85" t="s">
        <v>278</v>
      </c>
      <c r="B102" s="86"/>
      <c r="C102" s="86"/>
      <c r="D102" s="87"/>
      <c r="E102" s="32">
        <f>E10+E12+E39+E64+E101</f>
        <v>3223026.05</v>
      </c>
      <c r="F102" s="32">
        <f>F10+F12+F39+F64+F101</f>
        <v>169632.95</v>
      </c>
      <c r="G102" s="32">
        <f>G10+G12+G39+G64+G101</f>
        <v>3392659</v>
      </c>
      <c r="H102" s="57"/>
    </row>
    <row r="103" spans="1:8" ht="63" customHeight="1">
      <c r="A103" s="97" t="s">
        <v>176</v>
      </c>
      <c r="B103" s="98"/>
      <c r="C103" s="98"/>
      <c r="D103" s="98"/>
      <c r="E103" s="98"/>
      <c r="F103" s="98"/>
      <c r="G103" s="98"/>
      <c r="H103" s="63"/>
    </row>
    <row r="104" spans="1:8" ht="15">
      <c r="A104" s="76" t="s">
        <v>251</v>
      </c>
      <c r="B104" s="77"/>
      <c r="C104" s="77"/>
      <c r="D104" s="77"/>
      <c r="E104" s="77"/>
      <c r="F104" s="77"/>
      <c r="G104" s="77"/>
      <c r="H104" s="63"/>
    </row>
    <row r="105" spans="1:8" ht="15">
      <c r="A105" s="3" t="s">
        <v>5</v>
      </c>
      <c r="B105" s="95" t="s">
        <v>4</v>
      </c>
      <c r="C105" s="96"/>
      <c r="D105" s="96"/>
      <c r="E105" s="29"/>
      <c r="F105" s="33"/>
      <c r="G105" s="30"/>
      <c r="H105" s="15"/>
    </row>
    <row r="106" spans="1:8" ht="30.75">
      <c r="A106" s="1" t="s">
        <v>6</v>
      </c>
      <c r="B106" s="20" t="s">
        <v>177</v>
      </c>
      <c r="C106" s="21">
        <v>5</v>
      </c>
      <c r="D106" s="21">
        <v>1700</v>
      </c>
      <c r="E106" s="30">
        <f>G106*95%</f>
        <v>8075</v>
      </c>
      <c r="F106" s="30">
        <f>G106*5%</f>
        <v>425</v>
      </c>
      <c r="G106" s="21">
        <f aca="true" t="shared" si="7" ref="G106:G119">C106*D106</f>
        <v>8500</v>
      </c>
      <c r="H106" s="56" t="s">
        <v>178</v>
      </c>
    </row>
    <row r="107" spans="1:8" ht="15">
      <c r="A107" s="1" t="s">
        <v>130</v>
      </c>
      <c r="B107" s="20" t="s">
        <v>179</v>
      </c>
      <c r="C107" s="21">
        <v>5</v>
      </c>
      <c r="D107" s="21">
        <v>8640</v>
      </c>
      <c r="E107" s="30">
        <f aca="true" t="shared" si="8" ref="E107:E119">G107*95%</f>
        <v>41040</v>
      </c>
      <c r="F107" s="30">
        <f aca="true" t="shared" si="9" ref="F107:F119">G107*5%</f>
        <v>2160</v>
      </c>
      <c r="G107" s="21">
        <f t="shared" si="7"/>
        <v>43200</v>
      </c>
      <c r="H107" s="56" t="s">
        <v>180</v>
      </c>
    </row>
    <row r="108" spans="1:8" ht="15">
      <c r="A108" s="1" t="s">
        <v>181</v>
      </c>
      <c r="B108" s="14" t="s">
        <v>182</v>
      </c>
      <c r="C108" s="1">
        <v>21</v>
      </c>
      <c r="D108" s="21">
        <v>1800</v>
      </c>
      <c r="E108" s="30">
        <f t="shared" si="8"/>
        <v>35910</v>
      </c>
      <c r="F108" s="30">
        <f t="shared" si="9"/>
        <v>1890</v>
      </c>
      <c r="G108" s="21">
        <f t="shared" si="7"/>
        <v>37800</v>
      </c>
      <c r="H108" s="15" t="s">
        <v>183</v>
      </c>
    </row>
    <row r="109" spans="1:8" ht="30.75">
      <c r="A109" s="1" t="s">
        <v>184</v>
      </c>
      <c r="B109" s="14" t="s">
        <v>185</v>
      </c>
      <c r="C109" s="1">
        <v>3</v>
      </c>
      <c r="D109" s="21">
        <v>16500</v>
      </c>
      <c r="E109" s="30">
        <f t="shared" si="8"/>
        <v>47025</v>
      </c>
      <c r="F109" s="30">
        <f t="shared" si="9"/>
        <v>2475</v>
      </c>
      <c r="G109" s="21">
        <f t="shared" si="7"/>
        <v>49500</v>
      </c>
      <c r="H109" s="15" t="s">
        <v>186</v>
      </c>
    </row>
    <row r="110" spans="1:8" ht="46.5">
      <c r="A110" s="1" t="s">
        <v>187</v>
      </c>
      <c r="B110" s="15" t="s">
        <v>188</v>
      </c>
      <c r="C110" s="4">
        <v>2</v>
      </c>
      <c r="D110" s="25">
        <v>35000</v>
      </c>
      <c r="E110" s="30">
        <f t="shared" si="8"/>
        <v>66500</v>
      </c>
      <c r="F110" s="30">
        <f t="shared" si="9"/>
        <v>3500</v>
      </c>
      <c r="G110" s="21">
        <f t="shared" si="7"/>
        <v>70000</v>
      </c>
      <c r="H110" s="15" t="s">
        <v>189</v>
      </c>
    </row>
    <row r="111" spans="1:8" ht="46.5">
      <c r="A111" s="1" t="s">
        <v>190</v>
      </c>
      <c r="B111" s="15" t="s">
        <v>191</v>
      </c>
      <c r="C111" s="4">
        <v>1</v>
      </c>
      <c r="D111" s="25">
        <v>30000</v>
      </c>
      <c r="E111" s="30">
        <f t="shared" si="8"/>
        <v>28500</v>
      </c>
      <c r="F111" s="30">
        <f t="shared" si="9"/>
        <v>1500</v>
      </c>
      <c r="G111" s="21">
        <f t="shared" si="7"/>
        <v>30000</v>
      </c>
      <c r="H111" s="15" t="s">
        <v>192</v>
      </c>
    </row>
    <row r="112" spans="1:8" ht="30.75">
      <c r="A112" s="1" t="s">
        <v>193</v>
      </c>
      <c r="B112" s="15" t="s">
        <v>194</v>
      </c>
      <c r="C112" s="4">
        <v>2</v>
      </c>
      <c r="D112" s="25">
        <v>16000</v>
      </c>
      <c r="E112" s="30">
        <f t="shared" si="8"/>
        <v>30400</v>
      </c>
      <c r="F112" s="30">
        <f t="shared" si="9"/>
        <v>1600</v>
      </c>
      <c r="G112" s="21">
        <f t="shared" si="7"/>
        <v>32000</v>
      </c>
      <c r="H112" s="15" t="s">
        <v>195</v>
      </c>
    </row>
    <row r="113" spans="1:8" ht="15">
      <c r="A113" s="1" t="s">
        <v>196</v>
      </c>
      <c r="B113" s="15" t="s">
        <v>197</v>
      </c>
      <c r="C113" s="4">
        <v>6</v>
      </c>
      <c r="D113" s="25">
        <v>1350</v>
      </c>
      <c r="E113" s="30">
        <f t="shared" si="8"/>
        <v>7695</v>
      </c>
      <c r="F113" s="30">
        <f t="shared" si="9"/>
        <v>405</v>
      </c>
      <c r="G113" s="21">
        <f t="shared" si="7"/>
        <v>8100</v>
      </c>
      <c r="H113" s="15" t="s">
        <v>198</v>
      </c>
    </row>
    <row r="114" spans="1:8" ht="30.75">
      <c r="A114" s="1" t="s">
        <v>199</v>
      </c>
      <c r="B114" s="15" t="s">
        <v>200</v>
      </c>
      <c r="C114" s="4">
        <v>2</v>
      </c>
      <c r="D114" s="25">
        <v>12500</v>
      </c>
      <c r="E114" s="30">
        <f t="shared" si="8"/>
        <v>23750</v>
      </c>
      <c r="F114" s="30">
        <f t="shared" si="9"/>
        <v>1250</v>
      </c>
      <c r="G114" s="21">
        <f t="shared" si="7"/>
        <v>25000</v>
      </c>
      <c r="H114" s="15" t="s">
        <v>201</v>
      </c>
    </row>
    <row r="115" spans="1:8" ht="46.5">
      <c r="A115" s="1" t="s">
        <v>202</v>
      </c>
      <c r="B115" s="15" t="s">
        <v>203</v>
      </c>
      <c r="C115" s="4">
        <v>15</v>
      </c>
      <c r="D115" s="25">
        <v>400</v>
      </c>
      <c r="E115" s="30">
        <f t="shared" si="8"/>
        <v>5700</v>
      </c>
      <c r="F115" s="30">
        <f t="shared" si="9"/>
        <v>300</v>
      </c>
      <c r="G115" s="21">
        <f t="shared" si="7"/>
        <v>6000</v>
      </c>
      <c r="H115" s="15" t="s">
        <v>204</v>
      </c>
    </row>
    <row r="116" spans="1:8" ht="30.75">
      <c r="A116" s="22" t="s">
        <v>205</v>
      </c>
      <c r="B116" s="15" t="s">
        <v>206</v>
      </c>
      <c r="C116" s="4">
        <v>1</v>
      </c>
      <c r="D116" s="25">
        <v>115000</v>
      </c>
      <c r="E116" s="30">
        <f t="shared" si="8"/>
        <v>109250</v>
      </c>
      <c r="F116" s="30">
        <f t="shared" si="9"/>
        <v>5750</v>
      </c>
      <c r="G116" s="21">
        <f t="shared" si="7"/>
        <v>115000</v>
      </c>
      <c r="H116" s="15" t="s">
        <v>207</v>
      </c>
    </row>
    <row r="117" spans="1:8" ht="46.5">
      <c r="A117" s="1" t="s">
        <v>208</v>
      </c>
      <c r="B117" s="15" t="s">
        <v>209</v>
      </c>
      <c r="C117" s="4">
        <v>5</v>
      </c>
      <c r="D117" s="25">
        <v>45000</v>
      </c>
      <c r="E117" s="30">
        <f t="shared" si="8"/>
        <v>213750</v>
      </c>
      <c r="F117" s="30">
        <f t="shared" si="9"/>
        <v>11250</v>
      </c>
      <c r="G117" s="21">
        <f t="shared" si="7"/>
        <v>225000</v>
      </c>
      <c r="H117" s="15" t="s">
        <v>210</v>
      </c>
    </row>
    <row r="118" spans="1:8" ht="46.5">
      <c r="A118" s="1" t="s">
        <v>211</v>
      </c>
      <c r="B118" s="15" t="s">
        <v>212</v>
      </c>
      <c r="C118" s="4">
        <v>3</v>
      </c>
      <c r="D118" s="25">
        <v>32900</v>
      </c>
      <c r="E118" s="30">
        <f t="shared" si="8"/>
        <v>93765</v>
      </c>
      <c r="F118" s="30">
        <f t="shared" si="9"/>
        <v>4935</v>
      </c>
      <c r="G118" s="21">
        <f t="shared" si="7"/>
        <v>98700</v>
      </c>
      <c r="H118" s="15" t="s">
        <v>213</v>
      </c>
    </row>
    <row r="119" spans="1:8" ht="93">
      <c r="A119" s="1" t="s">
        <v>214</v>
      </c>
      <c r="B119" s="15" t="s">
        <v>215</v>
      </c>
      <c r="C119" s="4">
        <v>1</v>
      </c>
      <c r="D119" s="25">
        <v>65500</v>
      </c>
      <c r="E119" s="30">
        <f t="shared" si="8"/>
        <v>62225</v>
      </c>
      <c r="F119" s="30">
        <f t="shared" si="9"/>
        <v>3275</v>
      </c>
      <c r="G119" s="21">
        <f t="shared" si="7"/>
        <v>65500</v>
      </c>
      <c r="H119" s="15" t="s">
        <v>216</v>
      </c>
    </row>
    <row r="120" spans="1:8" ht="15">
      <c r="A120" s="91" t="s">
        <v>7</v>
      </c>
      <c r="B120" s="92"/>
      <c r="C120" s="92"/>
      <c r="D120" s="93"/>
      <c r="E120" s="43">
        <f>SUM(E106:E119)</f>
        <v>773585</v>
      </c>
      <c r="F120" s="43">
        <f>SUM(F106:F119)</f>
        <v>40715</v>
      </c>
      <c r="G120" s="43">
        <f>SUM(G106:G119)</f>
        <v>814300</v>
      </c>
      <c r="H120" s="15"/>
    </row>
    <row r="121" spans="1:8" ht="15">
      <c r="A121" s="6" t="s">
        <v>8</v>
      </c>
      <c r="B121" s="82" t="s">
        <v>18</v>
      </c>
      <c r="C121" s="83"/>
      <c r="D121" s="84"/>
      <c r="E121" s="30"/>
      <c r="F121" s="30"/>
      <c r="G121" s="38"/>
      <c r="H121" s="57"/>
    </row>
    <row r="122" spans="1:8" ht="15">
      <c r="A122" s="4" t="s">
        <v>20</v>
      </c>
      <c r="B122" s="15" t="s">
        <v>217</v>
      </c>
      <c r="C122" s="4">
        <v>1</v>
      </c>
      <c r="D122" s="25">
        <v>50000</v>
      </c>
      <c r="E122" s="30">
        <f>G122*95%</f>
        <v>47500</v>
      </c>
      <c r="F122" s="30">
        <f>G122*5%</f>
        <v>2500</v>
      </c>
      <c r="G122" s="25">
        <f>C122*D122</f>
        <v>50000</v>
      </c>
      <c r="H122" s="15" t="s">
        <v>218</v>
      </c>
    </row>
    <row r="123" spans="1:8" ht="15">
      <c r="A123" s="4" t="s">
        <v>23</v>
      </c>
      <c r="B123" s="15" t="s">
        <v>219</v>
      </c>
      <c r="C123" s="4">
        <v>5</v>
      </c>
      <c r="D123" s="25">
        <v>30000</v>
      </c>
      <c r="E123" s="30">
        <f>G123*95%</f>
        <v>142500</v>
      </c>
      <c r="F123" s="30">
        <f>G123*5%</f>
        <v>7500</v>
      </c>
      <c r="G123" s="25">
        <f>C123*D123</f>
        <v>150000</v>
      </c>
      <c r="H123" s="15" t="s">
        <v>220</v>
      </c>
    </row>
    <row r="124" spans="1:8" ht="15">
      <c r="A124" s="4" t="s">
        <v>24</v>
      </c>
      <c r="B124" s="15" t="s">
        <v>221</v>
      </c>
      <c r="C124" s="4">
        <v>1</v>
      </c>
      <c r="D124" s="25">
        <v>50000</v>
      </c>
      <c r="E124" s="30">
        <f>G124*95%</f>
        <v>47500</v>
      </c>
      <c r="F124" s="30">
        <f>G124*5%</f>
        <v>2500</v>
      </c>
      <c r="G124" s="25">
        <f>C124*D124</f>
        <v>50000</v>
      </c>
      <c r="H124" s="15" t="s">
        <v>222</v>
      </c>
    </row>
    <row r="125" spans="1:8" ht="15">
      <c r="A125" s="91" t="s">
        <v>7</v>
      </c>
      <c r="B125" s="92"/>
      <c r="C125" s="92"/>
      <c r="D125" s="93"/>
      <c r="E125" s="43">
        <f>SUM(E122:E124)</f>
        <v>237500</v>
      </c>
      <c r="F125" s="43">
        <f>SUM(F122:F124)</f>
        <v>12500</v>
      </c>
      <c r="G125" s="43">
        <f>SUM(G122:G124)</f>
        <v>250000</v>
      </c>
      <c r="H125" s="15"/>
    </row>
    <row r="126" spans="1:8" ht="15">
      <c r="A126" s="6" t="s">
        <v>9</v>
      </c>
      <c r="B126" s="79" t="s">
        <v>19</v>
      </c>
      <c r="C126" s="80"/>
      <c r="D126" s="81"/>
      <c r="E126" s="30"/>
      <c r="F126" s="30"/>
      <c r="G126" s="26"/>
      <c r="H126" s="58"/>
    </row>
    <row r="127" spans="1:8" ht="62.25">
      <c r="A127" s="4" t="s">
        <v>10</v>
      </c>
      <c r="B127" s="15" t="s">
        <v>223</v>
      </c>
      <c r="C127" s="4">
        <v>5</v>
      </c>
      <c r="D127" s="37">
        <v>30000</v>
      </c>
      <c r="E127" s="30">
        <f>G127*95%</f>
        <v>142500</v>
      </c>
      <c r="F127" s="30">
        <f>G127*5%</f>
        <v>7500</v>
      </c>
      <c r="G127" s="25">
        <f>C127*D127</f>
        <v>150000</v>
      </c>
      <c r="H127" s="15" t="s">
        <v>224</v>
      </c>
    </row>
    <row r="128" spans="1:8" ht="15">
      <c r="A128" s="91" t="s">
        <v>7</v>
      </c>
      <c r="B128" s="92"/>
      <c r="C128" s="92"/>
      <c r="D128" s="93"/>
      <c r="E128" s="39">
        <f>G128*95%</f>
        <v>142500</v>
      </c>
      <c r="F128" s="39">
        <f>G128*5%</f>
        <v>7500</v>
      </c>
      <c r="G128" s="43">
        <v>150000</v>
      </c>
      <c r="H128" s="15"/>
    </row>
    <row r="129" spans="1:8" ht="15">
      <c r="A129" s="6" t="s">
        <v>11</v>
      </c>
      <c r="B129" s="79" t="s">
        <v>14</v>
      </c>
      <c r="C129" s="80"/>
      <c r="D129" s="81"/>
      <c r="E129" s="30"/>
      <c r="F129" s="30"/>
      <c r="G129" s="26"/>
      <c r="H129" s="58"/>
    </row>
    <row r="130" spans="1:8" ht="30.75">
      <c r="A130" s="4" t="s">
        <v>21</v>
      </c>
      <c r="B130" s="15" t="s">
        <v>225</v>
      </c>
      <c r="C130" s="4">
        <v>100</v>
      </c>
      <c r="D130" s="37">
        <v>300</v>
      </c>
      <c r="E130" s="30">
        <f>G130*95%</f>
        <v>28500</v>
      </c>
      <c r="F130" s="30">
        <f>G130*5%</f>
        <v>1500</v>
      </c>
      <c r="G130" s="25">
        <f>C130*D130</f>
        <v>30000</v>
      </c>
      <c r="H130" s="15"/>
    </row>
    <row r="131" spans="1:8" ht="15">
      <c r="A131" s="91" t="s">
        <v>7</v>
      </c>
      <c r="B131" s="92"/>
      <c r="C131" s="92"/>
      <c r="D131" s="93"/>
      <c r="E131" s="43">
        <f>SUM(E130:E130)</f>
        <v>28500</v>
      </c>
      <c r="F131" s="43">
        <f>SUM(F130:F130)</f>
        <v>1500</v>
      </c>
      <c r="G131" s="43">
        <f>SUM(G130:G130)</f>
        <v>30000</v>
      </c>
      <c r="H131" s="15"/>
    </row>
    <row r="132" spans="1:8" ht="15">
      <c r="A132" s="6" t="s">
        <v>12</v>
      </c>
      <c r="B132" s="79" t="s">
        <v>226</v>
      </c>
      <c r="C132" s="80"/>
      <c r="D132" s="81"/>
      <c r="E132" s="30"/>
      <c r="F132" s="30"/>
      <c r="G132" s="26"/>
      <c r="H132" s="58"/>
    </row>
    <row r="133" spans="1:8" ht="30.75">
      <c r="A133" s="4" t="s">
        <v>13</v>
      </c>
      <c r="B133" s="15" t="s">
        <v>227</v>
      </c>
      <c r="C133" s="12">
        <v>100</v>
      </c>
      <c r="D133" s="37">
        <v>400</v>
      </c>
      <c r="E133" s="30">
        <f>G133*95%</f>
        <v>38000</v>
      </c>
      <c r="F133" s="30">
        <f>G133*5%</f>
        <v>2000</v>
      </c>
      <c r="G133" s="25">
        <f aca="true" t="shared" si="10" ref="G133:G141">C133*D133</f>
        <v>40000</v>
      </c>
      <c r="H133" s="15" t="s">
        <v>228</v>
      </c>
    </row>
    <row r="134" spans="1:8" ht="30.75">
      <c r="A134" s="4" t="s">
        <v>34</v>
      </c>
      <c r="B134" s="15" t="s">
        <v>229</v>
      </c>
      <c r="C134" s="12">
        <v>100</v>
      </c>
      <c r="D134" s="37">
        <v>500</v>
      </c>
      <c r="E134" s="30">
        <f aca="true" t="shared" si="11" ref="E134:E141">G134*95%</f>
        <v>47500</v>
      </c>
      <c r="F134" s="30">
        <f aca="true" t="shared" si="12" ref="F134:F141">G134*5%</f>
        <v>2500</v>
      </c>
      <c r="G134" s="25">
        <f t="shared" si="10"/>
        <v>50000</v>
      </c>
      <c r="H134" s="15" t="s">
        <v>230</v>
      </c>
    </row>
    <row r="135" spans="1:8" ht="30.75">
      <c r="A135" s="4" t="s">
        <v>35</v>
      </c>
      <c r="B135" s="15" t="s">
        <v>231</v>
      </c>
      <c r="C135" s="12">
        <v>50</v>
      </c>
      <c r="D135" s="37">
        <v>1500</v>
      </c>
      <c r="E135" s="30">
        <f t="shared" si="11"/>
        <v>71250</v>
      </c>
      <c r="F135" s="30">
        <f t="shared" si="12"/>
        <v>3750</v>
      </c>
      <c r="G135" s="25">
        <f t="shared" si="10"/>
        <v>75000</v>
      </c>
      <c r="H135" s="15" t="s">
        <v>232</v>
      </c>
    </row>
    <row r="136" spans="1:8" ht="15">
      <c r="A136" s="4" t="s">
        <v>233</v>
      </c>
      <c r="B136" s="15" t="s">
        <v>234</v>
      </c>
      <c r="C136" s="12">
        <v>200</v>
      </c>
      <c r="D136" s="37">
        <v>45</v>
      </c>
      <c r="E136" s="30">
        <f t="shared" si="11"/>
        <v>8550</v>
      </c>
      <c r="F136" s="30">
        <f t="shared" si="12"/>
        <v>450</v>
      </c>
      <c r="G136" s="25">
        <f t="shared" si="10"/>
        <v>9000</v>
      </c>
      <c r="H136" s="15" t="s">
        <v>235</v>
      </c>
    </row>
    <row r="137" spans="1:8" ht="15">
      <c r="A137" s="4" t="s">
        <v>236</v>
      </c>
      <c r="B137" s="15" t="s">
        <v>237</v>
      </c>
      <c r="C137" s="12">
        <v>20</v>
      </c>
      <c r="D137" s="37">
        <v>1500</v>
      </c>
      <c r="E137" s="30">
        <f t="shared" si="11"/>
        <v>28500</v>
      </c>
      <c r="F137" s="30">
        <f t="shared" si="12"/>
        <v>1500</v>
      </c>
      <c r="G137" s="25">
        <f t="shared" si="10"/>
        <v>30000</v>
      </c>
      <c r="H137" s="15" t="s">
        <v>238</v>
      </c>
    </row>
    <row r="138" spans="1:8" ht="15">
      <c r="A138" s="4" t="s">
        <v>239</v>
      </c>
      <c r="B138" s="15" t="s">
        <v>240</v>
      </c>
      <c r="C138" s="12">
        <v>50</v>
      </c>
      <c r="D138" s="37">
        <v>200</v>
      </c>
      <c r="E138" s="30">
        <f t="shared" si="11"/>
        <v>9500</v>
      </c>
      <c r="F138" s="30">
        <f t="shared" si="12"/>
        <v>500</v>
      </c>
      <c r="G138" s="25">
        <f t="shared" si="10"/>
        <v>10000</v>
      </c>
      <c r="H138" s="15" t="s">
        <v>241</v>
      </c>
    </row>
    <row r="139" spans="1:8" ht="15">
      <c r="A139" s="4" t="s">
        <v>242</v>
      </c>
      <c r="B139" s="15" t="s">
        <v>243</v>
      </c>
      <c r="C139" s="12">
        <v>1</v>
      </c>
      <c r="D139" s="37">
        <v>10000</v>
      </c>
      <c r="E139" s="30">
        <f t="shared" si="11"/>
        <v>9500</v>
      </c>
      <c r="F139" s="30">
        <f t="shared" si="12"/>
        <v>500</v>
      </c>
      <c r="G139" s="25">
        <f t="shared" si="10"/>
        <v>10000</v>
      </c>
      <c r="H139" s="15" t="s">
        <v>244</v>
      </c>
    </row>
    <row r="140" spans="1:8" ht="30.75">
      <c r="A140" s="4" t="s">
        <v>245</v>
      </c>
      <c r="B140" s="15" t="s">
        <v>246</v>
      </c>
      <c r="C140" s="12">
        <v>1000</v>
      </c>
      <c r="D140" s="37">
        <v>55</v>
      </c>
      <c r="E140" s="30">
        <f t="shared" si="11"/>
        <v>52250</v>
      </c>
      <c r="F140" s="30">
        <f t="shared" si="12"/>
        <v>2750</v>
      </c>
      <c r="G140" s="25">
        <f t="shared" si="10"/>
        <v>55000</v>
      </c>
      <c r="H140" s="15" t="s">
        <v>247</v>
      </c>
    </row>
    <row r="141" spans="1:8" ht="30.75">
      <c r="A141" s="4" t="s">
        <v>248</v>
      </c>
      <c r="B141" s="15" t="s">
        <v>249</v>
      </c>
      <c r="C141" s="12">
        <v>200</v>
      </c>
      <c r="D141" s="37">
        <v>100</v>
      </c>
      <c r="E141" s="30">
        <f t="shared" si="11"/>
        <v>19000</v>
      </c>
      <c r="F141" s="30">
        <f t="shared" si="12"/>
        <v>1000</v>
      </c>
      <c r="G141" s="25">
        <f t="shared" si="10"/>
        <v>20000</v>
      </c>
      <c r="H141" s="15" t="s">
        <v>250</v>
      </c>
    </row>
    <row r="142" spans="1:8" s="19" customFormat="1" ht="15">
      <c r="A142" s="91" t="s">
        <v>7</v>
      </c>
      <c r="B142" s="92"/>
      <c r="C142" s="92"/>
      <c r="D142" s="93"/>
      <c r="E142" s="39">
        <f>SUM(E133:E141)</f>
        <v>284050</v>
      </c>
      <c r="F142" s="39">
        <f>SUM(F133:F141)</f>
        <v>14950</v>
      </c>
      <c r="G142" s="39">
        <f>SUM(G133:G141)</f>
        <v>299000</v>
      </c>
      <c r="H142" s="57"/>
    </row>
    <row r="143" spans="1:8" ht="15">
      <c r="A143" s="94" t="s">
        <v>17</v>
      </c>
      <c r="B143" s="94"/>
      <c r="C143" s="94"/>
      <c r="D143" s="94"/>
      <c r="E143" s="32">
        <f>E120+E125+E128+E131+E142</f>
        <v>1466135</v>
      </c>
      <c r="F143" s="32">
        <f>F120+F125+F128+F131+F142</f>
        <v>77165</v>
      </c>
      <c r="G143" s="32">
        <f>G120+G125+G128+G131+G142</f>
        <v>1543300</v>
      </c>
      <c r="H143" s="15"/>
    </row>
    <row r="144" spans="1:8" ht="15">
      <c r="A144" s="76" t="s">
        <v>279</v>
      </c>
      <c r="B144" s="77"/>
      <c r="C144" s="77"/>
      <c r="D144" s="77"/>
      <c r="E144" s="77"/>
      <c r="F144" s="77"/>
      <c r="G144" s="77"/>
      <c r="H144" s="64"/>
    </row>
    <row r="145" spans="1:8" ht="15" customHeight="1">
      <c r="A145" s="3" t="s">
        <v>5</v>
      </c>
      <c r="B145" s="74" t="s">
        <v>280</v>
      </c>
      <c r="C145" s="75"/>
      <c r="D145" s="75"/>
      <c r="E145" s="27"/>
      <c r="F145" s="28"/>
      <c r="H145" s="64"/>
    </row>
    <row r="146" spans="1:8" ht="46.5">
      <c r="A146" s="44" t="s">
        <v>6</v>
      </c>
      <c r="B146" s="9" t="s">
        <v>281</v>
      </c>
      <c r="C146" s="4">
        <v>1</v>
      </c>
      <c r="D146" s="25">
        <v>180000</v>
      </c>
      <c r="E146" s="30">
        <f>G146*95%</f>
        <v>171000</v>
      </c>
      <c r="F146" s="30">
        <f>G146*5%</f>
        <v>9000</v>
      </c>
      <c r="G146" s="25">
        <f>C146*D146</f>
        <v>180000</v>
      </c>
      <c r="H146" s="15" t="s">
        <v>282</v>
      </c>
    </row>
    <row r="147" spans="1:8" ht="15.75" customHeight="1">
      <c r="A147" s="91" t="s">
        <v>7</v>
      </c>
      <c r="B147" s="92"/>
      <c r="C147" s="92"/>
      <c r="D147" s="93"/>
      <c r="E147" s="39">
        <f aca="true" t="shared" si="13" ref="E147:E168">G147*95%</f>
        <v>171000</v>
      </c>
      <c r="F147" s="39">
        <f aca="true" t="shared" si="14" ref="F147:F168">G147*5%</f>
        <v>9000</v>
      </c>
      <c r="G147" s="43">
        <f>SUM(G146:G146)</f>
        <v>180000</v>
      </c>
      <c r="H147" s="15"/>
    </row>
    <row r="148" spans="1:8" ht="15">
      <c r="A148" s="7" t="s">
        <v>8</v>
      </c>
      <c r="B148" s="82" t="s">
        <v>18</v>
      </c>
      <c r="C148" s="83"/>
      <c r="D148" s="84"/>
      <c r="E148" s="30"/>
      <c r="F148" s="30"/>
      <c r="G148" s="38"/>
      <c r="H148" s="57"/>
    </row>
    <row r="149" spans="1:8" ht="15">
      <c r="A149" s="44" t="s">
        <v>20</v>
      </c>
      <c r="B149" s="9" t="s">
        <v>217</v>
      </c>
      <c r="C149" s="4">
        <v>10</v>
      </c>
      <c r="D149" s="25">
        <v>20000</v>
      </c>
      <c r="E149" s="30">
        <f t="shared" si="13"/>
        <v>190000</v>
      </c>
      <c r="F149" s="30">
        <f t="shared" si="14"/>
        <v>10000</v>
      </c>
      <c r="G149" s="25">
        <f>D149*C149</f>
        <v>200000</v>
      </c>
      <c r="H149" s="15"/>
    </row>
    <row r="150" spans="1:8" ht="15">
      <c r="A150" s="44" t="s">
        <v>23</v>
      </c>
      <c r="B150" s="9" t="s">
        <v>283</v>
      </c>
      <c r="C150" s="4">
        <v>10</v>
      </c>
      <c r="D150" s="25">
        <v>8000</v>
      </c>
      <c r="E150" s="30">
        <f t="shared" si="13"/>
        <v>76000</v>
      </c>
      <c r="F150" s="30">
        <f t="shared" si="14"/>
        <v>4000</v>
      </c>
      <c r="G150" s="25">
        <f>D150*C150</f>
        <v>80000</v>
      </c>
      <c r="H150" s="15"/>
    </row>
    <row r="151" spans="1:8" ht="15">
      <c r="A151" s="44" t="s">
        <v>24</v>
      </c>
      <c r="B151" s="9" t="s">
        <v>284</v>
      </c>
      <c r="C151" s="4"/>
      <c r="D151" s="25">
        <v>139035.68</v>
      </c>
      <c r="E151" s="30">
        <f t="shared" si="13"/>
        <v>132083.89599999998</v>
      </c>
      <c r="F151" s="30">
        <f t="shared" si="14"/>
        <v>6951.784</v>
      </c>
      <c r="G151" s="25">
        <f>D151</f>
        <v>139035.68</v>
      </c>
      <c r="H151" s="15"/>
    </row>
    <row r="152" spans="1:8" s="19" customFormat="1" ht="15">
      <c r="A152" s="91" t="s">
        <v>7</v>
      </c>
      <c r="B152" s="92"/>
      <c r="C152" s="92"/>
      <c r="D152" s="93"/>
      <c r="E152" s="39">
        <f t="shared" si="13"/>
        <v>398083.89599999995</v>
      </c>
      <c r="F152" s="39">
        <f t="shared" si="14"/>
        <v>20951.784</v>
      </c>
      <c r="G152" s="43">
        <f>SUM(G149:G151)</f>
        <v>419035.68</v>
      </c>
      <c r="H152" s="57"/>
    </row>
    <row r="153" spans="1:8" ht="15">
      <c r="A153" s="7" t="s">
        <v>9</v>
      </c>
      <c r="B153" s="79" t="s">
        <v>19</v>
      </c>
      <c r="C153" s="80"/>
      <c r="D153" s="81"/>
      <c r="E153" s="30"/>
      <c r="F153" s="30"/>
      <c r="G153" s="26"/>
      <c r="H153" s="58"/>
    </row>
    <row r="154" spans="1:8" ht="30.75">
      <c r="A154" s="44" t="s">
        <v>10</v>
      </c>
      <c r="B154" s="56" t="s">
        <v>285</v>
      </c>
      <c r="C154" s="4">
        <v>3</v>
      </c>
      <c r="D154" s="37">
        <v>17000</v>
      </c>
      <c r="E154" s="30">
        <f t="shared" si="13"/>
        <v>48450</v>
      </c>
      <c r="F154" s="30">
        <f t="shared" si="14"/>
        <v>2550</v>
      </c>
      <c r="G154" s="25">
        <f>D154*C154</f>
        <v>51000</v>
      </c>
      <c r="H154" s="56" t="s">
        <v>286</v>
      </c>
    </row>
    <row r="155" spans="1:8" ht="15.75" customHeight="1">
      <c r="A155" s="91" t="s">
        <v>7</v>
      </c>
      <c r="B155" s="92"/>
      <c r="C155" s="92"/>
      <c r="D155" s="93"/>
      <c r="E155" s="39">
        <f t="shared" si="13"/>
        <v>48450</v>
      </c>
      <c r="F155" s="39">
        <f t="shared" si="14"/>
        <v>2550</v>
      </c>
      <c r="G155" s="43">
        <f>SUM(G154:G154)</f>
        <v>51000</v>
      </c>
      <c r="H155" s="15"/>
    </row>
    <row r="156" spans="1:8" ht="15" customHeight="1">
      <c r="A156" s="7" t="s">
        <v>11</v>
      </c>
      <c r="B156" s="79" t="s">
        <v>14</v>
      </c>
      <c r="C156" s="80"/>
      <c r="D156" s="81"/>
      <c r="E156" s="30"/>
      <c r="F156" s="30"/>
      <c r="G156" s="26"/>
      <c r="H156" s="58"/>
    </row>
    <row r="157" spans="1:8" ht="46.5">
      <c r="A157" s="44" t="s">
        <v>21</v>
      </c>
      <c r="B157" s="9" t="s">
        <v>287</v>
      </c>
      <c r="C157" s="4">
        <v>15</v>
      </c>
      <c r="D157" s="37">
        <v>15000</v>
      </c>
      <c r="E157" s="30">
        <f t="shared" si="13"/>
        <v>213750</v>
      </c>
      <c r="F157" s="30">
        <f t="shared" si="14"/>
        <v>11250</v>
      </c>
      <c r="G157" s="25">
        <f>C157*D157</f>
        <v>225000</v>
      </c>
      <c r="H157" s="15" t="s">
        <v>288</v>
      </c>
    </row>
    <row r="158" spans="1:8" ht="15.75" customHeight="1">
      <c r="A158" s="91" t="s">
        <v>7</v>
      </c>
      <c r="B158" s="92"/>
      <c r="C158" s="92"/>
      <c r="D158" s="93"/>
      <c r="E158" s="39">
        <f t="shared" si="13"/>
        <v>213750</v>
      </c>
      <c r="F158" s="39">
        <f t="shared" si="14"/>
        <v>11250</v>
      </c>
      <c r="G158" s="43">
        <f>SUM(G157:G157)</f>
        <v>225000</v>
      </c>
      <c r="H158" s="15"/>
    </row>
    <row r="159" spans="1:8" ht="15">
      <c r="A159" s="7" t="s">
        <v>12</v>
      </c>
      <c r="B159" s="79" t="s">
        <v>15</v>
      </c>
      <c r="C159" s="80"/>
      <c r="D159" s="81"/>
      <c r="E159" s="30"/>
      <c r="F159" s="30"/>
      <c r="G159" s="26"/>
      <c r="H159" s="58"/>
    </row>
    <row r="160" spans="1:8" ht="46.5">
      <c r="A160" s="44" t="s">
        <v>13</v>
      </c>
      <c r="B160" s="9" t="s">
        <v>289</v>
      </c>
      <c r="C160" s="12">
        <v>800</v>
      </c>
      <c r="D160" s="37">
        <v>130</v>
      </c>
      <c r="E160" s="30">
        <f t="shared" si="13"/>
        <v>98800</v>
      </c>
      <c r="F160" s="30">
        <f t="shared" si="14"/>
        <v>5200</v>
      </c>
      <c r="G160" s="25">
        <f aca="true" t="shared" si="15" ref="G160:G166">C160*D160</f>
        <v>104000</v>
      </c>
      <c r="H160" s="15" t="s">
        <v>290</v>
      </c>
    </row>
    <row r="161" spans="1:8" ht="46.5">
      <c r="A161" s="44" t="s">
        <v>34</v>
      </c>
      <c r="B161" s="9" t="s">
        <v>291</v>
      </c>
      <c r="C161" s="12">
        <v>800</v>
      </c>
      <c r="D161" s="37">
        <v>35</v>
      </c>
      <c r="E161" s="30">
        <f t="shared" si="13"/>
        <v>26600</v>
      </c>
      <c r="F161" s="30">
        <f t="shared" si="14"/>
        <v>1400</v>
      </c>
      <c r="G161" s="25">
        <f t="shared" si="15"/>
        <v>28000</v>
      </c>
      <c r="H161" s="15" t="s">
        <v>292</v>
      </c>
    </row>
    <row r="162" spans="1:8" ht="62.25">
      <c r="A162" s="44" t="s">
        <v>35</v>
      </c>
      <c r="B162" s="9" t="s">
        <v>293</v>
      </c>
      <c r="C162" s="12">
        <v>800</v>
      </c>
      <c r="D162" s="37">
        <v>20</v>
      </c>
      <c r="E162" s="30">
        <f t="shared" si="13"/>
        <v>15200</v>
      </c>
      <c r="F162" s="30">
        <f t="shared" si="14"/>
        <v>800</v>
      </c>
      <c r="G162" s="25">
        <f t="shared" si="15"/>
        <v>16000</v>
      </c>
      <c r="H162" s="15" t="s">
        <v>294</v>
      </c>
    </row>
    <row r="163" spans="1:8" ht="30.75">
      <c r="A163" s="44" t="s">
        <v>233</v>
      </c>
      <c r="B163" s="9" t="s">
        <v>295</v>
      </c>
      <c r="C163" s="12">
        <v>800</v>
      </c>
      <c r="D163" s="37">
        <v>26</v>
      </c>
      <c r="E163" s="30">
        <f t="shared" si="13"/>
        <v>19760</v>
      </c>
      <c r="F163" s="30">
        <f t="shared" si="14"/>
        <v>1040</v>
      </c>
      <c r="G163" s="25">
        <f t="shared" si="15"/>
        <v>20800</v>
      </c>
      <c r="H163" s="15" t="s">
        <v>296</v>
      </c>
    </row>
    <row r="164" spans="1:8" ht="46.5">
      <c r="A164" s="44" t="s">
        <v>236</v>
      </c>
      <c r="B164" s="9" t="s">
        <v>297</v>
      </c>
      <c r="C164" s="12">
        <v>5</v>
      </c>
      <c r="D164" s="37">
        <v>5200</v>
      </c>
      <c r="E164" s="30">
        <f t="shared" si="13"/>
        <v>24700</v>
      </c>
      <c r="F164" s="30">
        <f t="shared" si="14"/>
        <v>1300</v>
      </c>
      <c r="G164" s="25">
        <f t="shared" si="15"/>
        <v>26000</v>
      </c>
      <c r="H164" s="15" t="s">
        <v>298</v>
      </c>
    </row>
    <row r="165" spans="1:8" ht="62.25">
      <c r="A165" s="44" t="s">
        <v>239</v>
      </c>
      <c r="B165" s="9" t="s">
        <v>299</v>
      </c>
      <c r="C165" s="12">
        <v>50</v>
      </c>
      <c r="D165" s="37">
        <v>2300</v>
      </c>
      <c r="E165" s="30">
        <f t="shared" si="13"/>
        <v>109250</v>
      </c>
      <c r="F165" s="30">
        <f t="shared" si="14"/>
        <v>5750</v>
      </c>
      <c r="G165" s="25">
        <f t="shared" si="15"/>
        <v>115000</v>
      </c>
      <c r="H165" s="15" t="s">
        <v>300</v>
      </c>
    </row>
    <row r="166" spans="1:8" ht="30.75">
      <c r="A166" s="44" t="s">
        <v>242</v>
      </c>
      <c r="B166" s="9" t="s">
        <v>301</v>
      </c>
      <c r="C166" s="12">
        <v>600</v>
      </c>
      <c r="D166" s="37">
        <v>43.8</v>
      </c>
      <c r="E166" s="30">
        <f t="shared" si="13"/>
        <v>24966</v>
      </c>
      <c r="F166" s="30">
        <f t="shared" si="14"/>
        <v>1314</v>
      </c>
      <c r="G166" s="25">
        <f t="shared" si="15"/>
        <v>26280</v>
      </c>
      <c r="H166" s="15" t="s">
        <v>302</v>
      </c>
    </row>
    <row r="167" spans="1:8" ht="15.75" customHeight="1">
      <c r="A167" s="91" t="s">
        <v>7</v>
      </c>
      <c r="B167" s="92"/>
      <c r="C167" s="92"/>
      <c r="D167" s="93"/>
      <c r="E167" s="39">
        <f t="shared" si="13"/>
        <v>319276</v>
      </c>
      <c r="F167" s="39">
        <f t="shared" si="14"/>
        <v>16804</v>
      </c>
      <c r="G167" s="43">
        <f>SUM(G160:G166)</f>
        <v>336080</v>
      </c>
      <c r="H167" s="65"/>
    </row>
    <row r="168" spans="1:8" ht="18" customHeight="1">
      <c r="A168" s="85" t="s">
        <v>278</v>
      </c>
      <c r="B168" s="86"/>
      <c r="C168" s="86"/>
      <c r="D168" s="87"/>
      <c r="E168" s="32">
        <f t="shared" si="13"/>
        <v>1150559.896</v>
      </c>
      <c r="F168" s="32">
        <f t="shared" si="14"/>
        <v>60555.784</v>
      </c>
      <c r="G168" s="32">
        <f>SUM(G147+G152+G155+G158+G167)</f>
        <v>1211115.68</v>
      </c>
      <c r="H168" s="15"/>
    </row>
    <row r="169" spans="1:8" ht="15">
      <c r="A169" s="76" t="s">
        <v>322</v>
      </c>
      <c r="B169" s="77"/>
      <c r="C169" s="78"/>
      <c r="D169" s="78"/>
      <c r="E169" s="78"/>
      <c r="F169" s="78"/>
      <c r="G169" s="78"/>
      <c r="H169" s="64"/>
    </row>
    <row r="170" spans="1:8" ht="15">
      <c r="A170" s="6">
        <v>1</v>
      </c>
      <c r="B170" s="79" t="s">
        <v>19</v>
      </c>
      <c r="C170" s="80"/>
      <c r="D170" s="81"/>
      <c r="E170" s="26"/>
      <c r="F170" s="26"/>
      <c r="G170" s="30"/>
      <c r="H170" s="15"/>
    </row>
    <row r="171" spans="1:8" ht="15" customHeight="1">
      <c r="A171" s="88" t="s">
        <v>6</v>
      </c>
      <c r="B171" s="82" t="s">
        <v>303</v>
      </c>
      <c r="C171" s="83"/>
      <c r="D171" s="84"/>
      <c r="E171" s="36"/>
      <c r="F171" s="30"/>
      <c r="G171" s="30"/>
      <c r="H171" s="66" t="s">
        <v>304</v>
      </c>
    </row>
    <row r="172" spans="1:8" ht="15">
      <c r="A172" s="89"/>
      <c r="B172" s="10" t="s">
        <v>305</v>
      </c>
      <c r="C172" s="4">
        <v>1744</v>
      </c>
      <c r="D172" s="37">
        <v>85</v>
      </c>
      <c r="E172" s="30">
        <f>G172*95%</f>
        <v>140828</v>
      </c>
      <c r="F172" s="30">
        <f>G172*5%</f>
        <v>7412</v>
      </c>
      <c r="G172" s="25">
        <f aca="true" t="shared" si="16" ref="G172:G180">C172*D172</f>
        <v>148240</v>
      </c>
      <c r="H172" s="67"/>
    </row>
    <row r="173" spans="1:8" ht="15">
      <c r="A173" s="89"/>
      <c r="B173" s="10" t="s">
        <v>306</v>
      </c>
      <c r="C173" s="4">
        <v>1952</v>
      </c>
      <c r="D173" s="37">
        <v>85</v>
      </c>
      <c r="E173" s="30">
        <f aca="true" t="shared" si="17" ref="E173:E191">G173*95%</f>
        <v>157624</v>
      </c>
      <c r="F173" s="30">
        <f aca="true" t="shared" si="18" ref="F173:F191">G173*5%</f>
        <v>8296</v>
      </c>
      <c r="G173" s="25">
        <f t="shared" si="16"/>
        <v>165920</v>
      </c>
      <c r="H173" s="67"/>
    </row>
    <row r="174" spans="1:8" ht="15">
      <c r="A174" s="89"/>
      <c r="B174" s="10" t="s">
        <v>307</v>
      </c>
      <c r="C174" s="4">
        <v>1004</v>
      </c>
      <c r="D174" s="37">
        <v>85</v>
      </c>
      <c r="E174" s="30">
        <f t="shared" si="17"/>
        <v>81073</v>
      </c>
      <c r="F174" s="30">
        <f t="shared" si="18"/>
        <v>4267</v>
      </c>
      <c r="G174" s="25">
        <f t="shared" si="16"/>
        <v>85340</v>
      </c>
      <c r="H174" s="67"/>
    </row>
    <row r="175" spans="1:8" ht="15">
      <c r="A175" s="89"/>
      <c r="B175" s="10" t="s">
        <v>308</v>
      </c>
      <c r="C175" s="4">
        <v>1200</v>
      </c>
      <c r="D175" s="37">
        <v>85</v>
      </c>
      <c r="E175" s="30">
        <f t="shared" si="17"/>
        <v>96900</v>
      </c>
      <c r="F175" s="30">
        <f t="shared" si="18"/>
        <v>5100</v>
      </c>
      <c r="G175" s="25">
        <f t="shared" si="16"/>
        <v>102000</v>
      </c>
      <c r="H175" s="67"/>
    </row>
    <row r="176" spans="1:8" ht="15">
      <c r="A176" s="89"/>
      <c r="B176" s="10" t="s">
        <v>309</v>
      </c>
      <c r="C176" s="4">
        <v>1160</v>
      </c>
      <c r="D176" s="37">
        <v>85</v>
      </c>
      <c r="E176" s="30">
        <f t="shared" si="17"/>
        <v>93670</v>
      </c>
      <c r="F176" s="30">
        <f t="shared" si="18"/>
        <v>4930</v>
      </c>
      <c r="G176" s="25">
        <f t="shared" si="16"/>
        <v>98600</v>
      </c>
      <c r="H176" s="67"/>
    </row>
    <row r="177" spans="1:8" ht="15">
      <c r="A177" s="89"/>
      <c r="B177" s="10" t="s">
        <v>310</v>
      </c>
      <c r="C177" s="4">
        <v>996</v>
      </c>
      <c r="D177" s="37">
        <v>85</v>
      </c>
      <c r="E177" s="30">
        <f t="shared" si="17"/>
        <v>80427</v>
      </c>
      <c r="F177" s="30">
        <f t="shared" si="18"/>
        <v>4233</v>
      </c>
      <c r="G177" s="25">
        <f t="shared" si="16"/>
        <v>84660</v>
      </c>
      <c r="H177" s="67"/>
    </row>
    <row r="178" spans="1:8" ht="15">
      <c r="A178" s="89"/>
      <c r="B178" s="10" t="s">
        <v>311</v>
      </c>
      <c r="C178" s="4">
        <v>1072</v>
      </c>
      <c r="D178" s="37">
        <v>85</v>
      </c>
      <c r="E178" s="30">
        <f t="shared" si="17"/>
        <v>86564</v>
      </c>
      <c r="F178" s="30">
        <f t="shared" si="18"/>
        <v>4556</v>
      </c>
      <c r="G178" s="25">
        <f t="shared" si="16"/>
        <v>91120</v>
      </c>
      <c r="H178" s="67"/>
    </row>
    <row r="179" spans="1:8" ht="15">
      <c r="A179" s="90"/>
      <c r="B179" s="10" t="s">
        <v>312</v>
      </c>
      <c r="C179" s="4">
        <v>964</v>
      </c>
      <c r="D179" s="37">
        <v>85</v>
      </c>
      <c r="E179" s="30">
        <f t="shared" si="17"/>
        <v>77843</v>
      </c>
      <c r="F179" s="30">
        <f t="shared" si="18"/>
        <v>4097</v>
      </c>
      <c r="G179" s="25">
        <f t="shared" si="16"/>
        <v>81940</v>
      </c>
      <c r="H179" s="68"/>
    </row>
    <row r="180" spans="1:8" ht="30.75">
      <c r="A180" s="6" t="s">
        <v>130</v>
      </c>
      <c r="B180" s="10" t="s">
        <v>313</v>
      </c>
      <c r="C180" s="4">
        <v>160</v>
      </c>
      <c r="D180" s="37">
        <v>6500</v>
      </c>
      <c r="E180" s="30">
        <f t="shared" si="17"/>
        <v>988000</v>
      </c>
      <c r="F180" s="30">
        <f t="shared" si="18"/>
        <v>52000</v>
      </c>
      <c r="G180" s="25">
        <f t="shared" si="16"/>
        <v>1040000</v>
      </c>
      <c r="H180" s="15" t="s">
        <v>314</v>
      </c>
    </row>
    <row r="181" spans="1:8" ht="15" customHeight="1">
      <c r="A181" s="85" t="s">
        <v>7</v>
      </c>
      <c r="B181" s="86"/>
      <c r="C181" s="86"/>
      <c r="D181" s="87"/>
      <c r="E181" s="32">
        <f t="shared" si="17"/>
        <v>1802929</v>
      </c>
      <c r="F181" s="32">
        <f t="shared" si="18"/>
        <v>94891</v>
      </c>
      <c r="G181" s="61">
        <f>SUM(G172:G180)</f>
        <v>1897820</v>
      </c>
      <c r="H181" s="15"/>
    </row>
    <row r="182" spans="1:8" ht="15">
      <c r="A182" s="6">
        <v>2</v>
      </c>
      <c r="B182" s="13" t="s">
        <v>15</v>
      </c>
      <c r="C182" s="26"/>
      <c r="D182" s="26"/>
      <c r="E182" s="30">
        <f t="shared" si="17"/>
        <v>0</v>
      </c>
      <c r="F182" s="30">
        <f t="shared" si="18"/>
        <v>0</v>
      </c>
      <c r="G182" s="26"/>
      <c r="H182" s="58"/>
    </row>
    <row r="183" spans="1:8" ht="15" customHeight="1">
      <c r="A183" s="53" t="s">
        <v>20</v>
      </c>
      <c r="B183" s="23" t="s">
        <v>315</v>
      </c>
      <c r="C183" s="17"/>
      <c r="D183" s="38"/>
      <c r="E183" s="30">
        <f t="shared" si="17"/>
        <v>0</v>
      </c>
      <c r="F183" s="30">
        <f t="shared" si="18"/>
        <v>0</v>
      </c>
      <c r="G183" s="8"/>
      <c r="H183" s="58"/>
    </row>
    <row r="184" spans="1:8" ht="15">
      <c r="A184" s="54"/>
      <c r="B184" s="60" t="s">
        <v>316</v>
      </c>
      <c r="C184" s="1">
        <v>10</v>
      </c>
      <c r="D184" s="30">
        <v>1200</v>
      </c>
      <c r="E184" s="30">
        <f t="shared" si="17"/>
        <v>11400</v>
      </c>
      <c r="F184" s="30">
        <f t="shared" si="18"/>
        <v>600</v>
      </c>
      <c r="G184" s="25">
        <f>C184*D184</f>
        <v>12000</v>
      </c>
      <c r="H184" s="15"/>
    </row>
    <row r="185" spans="1:8" ht="15">
      <c r="A185" s="54"/>
      <c r="B185" s="60" t="s">
        <v>83</v>
      </c>
      <c r="C185" s="1">
        <v>160</v>
      </c>
      <c r="D185" s="30">
        <v>150</v>
      </c>
      <c r="E185" s="30">
        <f t="shared" si="17"/>
        <v>22800</v>
      </c>
      <c r="F185" s="30">
        <f t="shared" si="18"/>
        <v>1200</v>
      </c>
      <c r="G185" s="25">
        <f>C185*D185</f>
        <v>24000</v>
      </c>
      <c r="H185" s="15"/>
    </row>
    <row r="186" spans="1:8" ht="15">
      <c r="A186" s="54"/>
      <c r="B186" s="60" t="s">
        <v>317</v>
      </c>
      <c r="C186" s="1">
        <v>160</v>
      </c>
      <c r="D186" s="30">
        <v>26</v>
      </c>
      <c r="E186" s="30">
        <f t="shared" si="17"/>
        <v>3952</v>
      </c>
      <c r="F186" s="30">
        <f t="shared" si="18"/>
        <v>208</v>
      </c>
      <c r="G186" s="25">
        <f>C186*D186</f>
        <v>4160</v>
      </c>
      <c r="H186" s="15"/>
    </row>
    <row r="187" spans="1:8" ht="15">
      <c r="A187" s="55"/>
      <c r="B187" s="60" t="s">
        <v>318</v>
      </c>
      <c r="C187" s="1">
        <v>160</v>
      </c>
      <c r="D187" s="30">
        <v>60</v>
      </c>
      <c r="E187" s="30">
        <f t="shared" si="17"/>
        <v>9120</v>
      </c>
      <c r="F187" s="30">
        <f t="shared" si="18"/>
        <v>480</v>
      </c>
      <c r="G187" s="25">
        <f>C187*D187</f>
        <v>9600</v>
      </c>
      <c r="H187" s="15"/>
    </row>
    <row r="188" spans="1:8" ht="15">
      <c r="A188" s="53" t="s">
        <v>23</v>
      </c>
      <c r="B188" s="23" t="s">
        <v>319</v>
      </c>
      <c r="C188" s="17"/>
      <c r="D188" s="38"/>
      <c r="E188" s="30">
        <f t="shared" si="17"/>
        <v>0</v>
      </c>
      <c r="F188" s="30">
        <f t="shared" si="18"/>
        <v>0</v>
      </c>
      <c r="G188" s="25"/>
      <c r="H188" s="15"/>
    </row>
    <row r="189" spans="1:8" ht="15">
      <c r="A189" s="55"/>
      <c r="B189" s="60" t="s">
        <v>320</v>
      </c>
      <c r="C189" s="1">
        <v>640</v>
      </c>
      <c r="D189" s="30">
        <v>80</v>
      </c>
      <c r="E189" s="30">
        <f t="shared" si="17"/>
        <v>48640</v>
      </c>
      <c r="F189" s="30">
        <f t="shared" si="18"/>
        <v>2560</v>
      </c>
      <c r="G189" s="25">
        <f>D189*C189</f>
        <v>51200</v>
      </c>
      <c r="H189" s="15" t="s">
        <v>321</v>
      </c>
    </row>
    <row r="190" spans="1:8" ht="15" customHeight="1">
      <c r="A190" s="85" t="s">
        <v>7</v>
      </c>
      <c r="B190" s="86"/>
      <c r="C190" s="86"/>
      <c r="D190" s="87"/>
      <c r="E190" s="32">
        <f t="shared" si="17"/>
        <v>95912</v>
      </c>
      <c r="F190" s="32">
        <f t="shared" si="18"/>
        <v>5048</v>
      </c>
      <c r="G190" s="61">
        <f>SUM(G184:G189)</f>
        <v>100960</v>
      </c>
      <c r="H190" s="15"/>
    </row>
    <row r="191" spans="1:8" ht="17.25" customHeight="1">
      <c r="A191" s="71" t="s">
        <v>17</v>
      </c>
      <c r="B191" s="72"/>
      <c r="C191" s="72"/>
      <c r="D191" s="73"/>
      <c r="E191" s="52">
        <f t="shared" si="17"/>
        <v>1898841</v>
      </c>
      <c r="F191" s="52">
        <f t="shared" si="18"/>
        <v>99939</v>
      </c>
      <c r="G191" s="62">
        <f>G181+G190</f>
        <v>1998780</v>
      </c>
      <c r="H191" s="15"/>
    </row>
  </sheetData>
  <sheetProtection/>
  <mergeCells count="48">
    <mergeCell ref="B13:D13"/>
    <mergeCell ref="A12:D12"/>
    <mergeCell ref="A144:G144"/>
    <mergeCell ref="A1:H1"/>
    <mergeCell ref="A3:D3"/>
    <mergeCell ref="A4:D4"/>
    <mergeCell ref="A5:D5"/>
    <mergeCell ref="B7:D7"/>
    <mergeCell ref="A10:D10"/>
    <mergeCell ref="A128:D128"/>
    <mergeCell ref="A131:D131"/>
    <mergeCell ref="A64:D64"/>
    <mergeCell ref="A39:D39"/>
    <mergeCell ref="A101:D101"/>
    <mergeCell ref="B40:D40"/>
    <mergeCell ref="B65:D65"/>
    <mergeCell ref="A103:G103"/>
    <mergeCell ref="A102:D102"/>
    <mergeCell ref="A142:D142"/>
    <mergeCell ref="A143:D143"/>
    <mergeCell ref="A120:D120"/>
    <mergeCell ref="B105:D105"/>
    <mergeCell ref="A104:G104"/>
    <mergeCell ref="B121:D121"/>
    <mergeCell ref="B126:D126"/>
    <mergeCell ref="B129:D129"/>
    <mergeCell ref="B132:D132"/>
    <mergeCell ref="A125:D125"/>
    <mergeCell ref="A168:D168"/>
    <mergeCell ref="A147:D147"/>
    <mergeCell ref="A152:D152"/>
    <mergeCell ref="A158:D158"/>
    <mergeCell ref="A167:D167"/>
    <mergeCell ref="B148:D148"/>
    <mergeCell ref="B153:D153"/>
    <mergeCell ref="B156:D156"/>
    <mergeCell ref="B159:D159"/>
    <mergeCell ref="A155:D155"/>
    <mergeCell ref="H171:H179"/>
    <mergeCell ref="A6:G6"/>
    <mergeCell ref="A191:D191"/>
    <mergeCell ref="B145:D145"/>
    <mergeCell ref="A169:G169"/>
    <mergeCell ref="B170:D170"/>
    <mergeCell ref="B171:D171"/>
    <mergeCell ref="A181:D181"/>
    <mergeCell ref="A190:D190"/>
    <mergeCell ref="A171:A179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:B5"/>
    </sheetView>
  </sheetViews>
  <sheetFormatPr defaultColWidth="9.140625" defaultRowHeight="15"/>
  <sheetData>
    <row r="1" spans="1:2" ht="14.25">
      <c r="A1" t="s">
        <v>107</v>
      </c>
      <c r="B1">
        <v>61724</v>
      </c>
    </row>
    <row r="2" spans="1:2" ht="14.25">
      <c r="A2" t="s">
        <v>108</v>
      </c>
      <c r="B2">
        <v>333000</v>
      </c>
    </row>
    <row r="3" spans="1:2" ht="14.25">
      <c r="A3" t="s">
        <v>109</v>
      </c>
      <c r="B3">
        <v>236870</v>
      </c>
    </row>
    <row r="4" spans="1:2" ht="14.25">
      <c r="A4" t="s">
        <v>110</v>
      </c>
      <c r="B4">
        <v>377805</v>
      </c>
    </row>
    <row r="5" spans="1:2" ht="14.25">
      <c r="A5" t="s">
        <v>111</v>
      </c>
      <c r="B5">
        <v>446250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2021-05-16T15:35:27Z</dcterms:modified>
  <cp:category/>
  <cp:version/>
  <cp:contentType/>
  <cp:contentStatus/>
</cp:coreProperties>
</file>